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U:\FLSA\"/>
    </mc:Choice>
  </mc:AlternateContent>
  <xr:revisionPtr revIDLastSave="0" documentId="13_ncr:1_{9C195FBC-1B4C-40BE-AEB1-98EA406D9482}" xr6:coauthVersionLast="47" xr6:coauthVersionMax="47" xr10:uidLastSave="{00000000-0000-0000-0000-000000000000}"/>
  <bookViews>
    <workbookView xWindow="28680" yWindow="-120" windowWidth="20640" windowHeight="11760" tabRatio="924" xr2:uid="{00000000-000D-0000-FFFF-FFFF00000000}"/>
  </bookViews>
  <sheets>
    <sheet name="Intro" sheetId="30" r:id="rId1"/>
    <sheet name="T13A Prof Research FY" sheetId="12" r:id="rId2"/>
    <sheet name="T13B Prof Research FY" sheetId="35" r:id="rId3"/>
    <sheet name="T14A Prof Research BEE FY" sheetId="15" r:id="rId4"/>
    <sheet name="T14B Prof Research BEE FY" sheetId="36" r:id="rId5"/>
    <sheet name="T23 Postdocs EFF 10-1-2023" sheetId="34" r:id="rId6"/>
    <sheet name="T24A Specialist FY" sheetId="13" r:id="rId7"/>
    <sheet name="T24B Specialist FY" sheetId="37" r:id="rId8"/>
    <sheet name="T26A Librarian Non-Rep" sheetId="43" r:id="rId9"/>
    <sheet name="T26B Librarian Represented" sheetId="44" r:id="rId10"/>
    <sheet name="T28 Coop Extension Advisor FY" sheetId="28" r:id="rId11"/>
    <sheet name="T29 Specialist Coop Ext FY" sheetId="29" r:id="rId12"/>
    <sheet name="T30A Coord. of Public Programs" sheetId="45" r:id="rId13"/>
    <sheet name="T30B Coord. of Public Programs" sheetId="46" r:id="rId14"/>
    <sheet name="T34 Academic Admin I FY" sheetId="1" r:id="rId15"/>
    <sheet name="T34 Academic Admin II FY" sheetId="2" r:id="rId16"/>
    <sheet name="T34 Academic Adm III FY" sheetId="3" r:id="rId17"/>
    <sheet name="T34 Academic Admin  IV FY" sheetId="4" r:id="rId18"/>
    <sheet name="T34 Academic Admin V FY" sheetId="5" r:id="rId19"/>
    <sheet name="T34 Academic Admin VI FY" sheetId="6" r:id="rId20"/>
    <sheet name="T34 Academic Admin VII FY" sheetId="7" r:id="rId21"/>
    <sheet name="T36 Academic Coordinator I FY" sheetId="8" r:id="rId22"/>
    <sheet name="T36 Academic Coordinator II FY" sheetId="9" r:id="rId23"/>
    <sheet name="T36 Academic Coordinator III FY" sheetId="10" r:id="rId24"/>
    <sheet name="T37A Project Scientist FY" sheetId="24" r:id="rId25"/>
    <sheet name="T37B Project Scientist FY" sheetId="38" r:id="rId26"/>
    <sheet name="T38A Project Scientist BEE FY" sheetId="25" r:id="rId27"/>
    <sheet name="T38B Project Scientist BEE FY" sheetId="40" r:id="rId28"/>
    <sheet name="Template Copy" sheetId="27" r:id="rId29"/>
  </sheets>
  <definedNames>
    <definedName name="_xlnm._FilterDatabase" localSheetId="0" hidden="1">Intro!$A$18:$H$103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40" l="1"/>
  <c r="C10" i="40"/>
  <c r="C10" i="38"/>
  <c r="A2" i="38"/>
  <c r="A36" i="46"/>
  <c r="D34" i="46"/>
  <c r="D33" i="46"/>
  <c r="D32" i="46"/>
  <c r="D31" i="46"/>
  <c r="D30" i="46"/>
  <c r="D29" i="46"/>
  <c r="D28" i="46"/>
  <c r="D27" i="46"/>
  <c r="D26" i="46"/>
  <c r="D24" i="46"/>
  <c r="D23" i="46"/>
  <c r="D22" i="46"/>
  <c r="D21" i="46"/>
  <c r="D20" i="46"/>
  <c r="D18" i="46"/>
  <c r="D17" i="46"/>
  <c r="D16" i="46"/>
  <c r="D15" i="46"/>
  <c r="D14" i="46"/>
  <c r="D13" i="46"/>
  <c r="F11" i="46"/>
  <c r="D11" i="46"/>
  <c r="C11" i="46"/>
  <c r="B11" i="46"/>
  <c r="F10" i="46"/>
  <c r="D10" i="46"/>
  <c r="C10" i="46"/>
  <c r="D9" i="46"/>
  <c r="C9" i="46"/>
  <c r="A5" i="46"/>
  <c r="A4" i="46"/>
  <c r="A3" i="46"/>
  <c r="A2" i="46"/>
  <c r="A1" i="46"/>
  <c r="A36" i="45" l="1"/>
  <c r="D34" i="45"/>
  <c r="D33" i="45"/>
  <c r="D32" i="45"/>
  <c r="D31" i="45"/>
  <c r="D30" i="45"/>
  <c r="D29" i="45"/>
  <c r="D28" i="45"/>
  <c r="D27" i="45"/>
  <c r="D26" i="45"/>
  <c r="D24" i="45"/>
  <c r="D23" i="45"/>
  <c r="D22" i="45"/>
  <c r="D21" i="45"/>
  <c r="D20" i="45"/>
  <c r="D18" i="45"/>
  <c r="D17" i="45"/>
  <c r="D16" i="45"/>
  <c r="D15" i="45"/>
  <c r="D14" i="45"/>
  <c r="D13" i="45"/>
  <c r="F11" i="45"/>
  <c r="D11" i="45"/>
  <c r="C11" i="45"/>
  <c r="B11" i="45"/>
  <c r="F10" i="45"/>
  <c r="D10" i="45"/>
  <c r="C10" i="45"/>
  <c r="D9" i="45"/>
  <c r="C9" i="45"/>
  <c r="A5" i="45"/>
  <c r="A4" i="45"/>
  <c r="A3" i="45"/>
  <c r="A2" i="45"/>
  <c r="A1" i="45"/>
  <c r="A62" i="44"/>
  <c r="D60" i="44"/>
  <c r="D59" i="44"/>
  <c r="D58" i="44"/>
  <c r="D57" i="44"/>
  <c r="D56" i="44"/>
  <c r="D55" i="44"/>
  <c r="D54" i="44"/>
  <c r="D53" i="44"/>
  <c r="D52" i="44"/>
  <c r="D51" i="44"/>
  <c r="D50" i="44"/>
  <c r="D49" i="44"/>
  <c r="D48" i="44"/>
  <c r="D47" i="44"/>
  <c r="D46" i="44"/>
  <c r="D45" i="44"/>
  <c r="D44" i="44"/>
  <c r="D43" i="44"/>
  <c r="D42" i="44"/>
  <c r="D40" i="44"/>
  <c r="D39" i="44"/>
  <c r="D38" i="44"/>
  <c r="D37" i="44"/>
  <c r="D36" i="44"/>
  <c r="D35" i="44"/>
  <c r="D34" i="44"/>
  <c r="D33" i="44"/>
  <c r="D32" i="44"/>
  <c r="D31" i="44"/>
  <c r="D30" i="44"/>
  <c r="D29" i="44"/>
  <c r="D28" i="44"/>
  <c r="D27" i="44"/>
  <c r="D26" i="44"/>
  <c r="D25" i="44"/>
  <c r="D24" i="44"/>
  <c r="D23" i="44"/>
  <c r="D21" i="44"/>
  <c r="D20" i="44"/>
  <c r="D19" i="44"/>
  <c r="D18" i="44"/>
  <c r="D17" i="44"/>
  <c r="D16" i="44"/>
  <c r="D15" i="44"/>
  <c r="D14" i="44"/>
  <c r="D13" i="44"/>
  <c r="F11" i="44"/>
  <c r="D11" i="44"/>
  <c r="C11" i="44"/>
  <c r="F10" i="44"/>
  <c r="D10" i="44"/>
  <c r="D9" i="44"/>
  <c r="C9" i="44"/>
  <c r="A5" i="44"/>
  <c r="A4" i="44"/>
  <c r="A3" i="44"/>
  <c r="A2" i="44"/>
  <c r="A1" i="44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51" i="43"/>
  <c r="D52" i="43"/>
  <c r="D53" i="43"/>
  <c r="D54" i="43"/>
  <c r="D55" i="43"/>
  <c r="D56" i="43"/>
  <c r="D57" i="43"/>
  <c r="D58" i="43"/>
  <c r="D59" i="43"/>
  <c r="D60" i="43"/>
  <c r="D19" i="43"/>
  <c r="D20" i="43"/>
  <c r="D21" i="43"/>
  <c r="A63" i="43"/>
  <c r="D50" i="43"/>
  <c r="D49" i="43"/>
  <c r="D48" i="43"/>
  <c r="D47" i="43"/>
  <c r="D46" i="43"/>
  <c r="D45" i="43"/>
  <c r="D44" i="43"/>
  <c r="D43" i="43"/>
  <c r="D42" i="43"/>
  <c r="D27" i="43"/>
  <c r="D26" i="43"/>
  <c r="D25" i="43"/>
  <c r="D24" i="43"/>
  <c r="D23" i="43"/>
  <c r="D18" i="43"/>
  <c r="D17" i="43"/>
  <c r="D16" i="43"/>
  <c r="D15" i="43"/>
  <c r="D14" i="43"/>
  <c r="D13" i="43"/>
  <c r="F11" i="43"/>
  <c r="D11" i="43"/>
  <c r="C11" i="43"/>
  <c r="F10" i="43"/>
  <c r="D10" i="43"/>
  <c r="C10" i="43"/>
  <c r="D9" i="43"/>
  <c r="C9" i="43"/>
  <c r="A5" i="43"/>
  <c r="A4" i="43"/>
  <c r="A3" i="43"/>
  <c r="A2" i="43"/>
  <c r="A1" i="43"/>
  <c r="C10" i="37"/>
  <c r="A2" i="37"/>
  <c r="A30" i="34"/>
  <c r="C10" i="36"/>
  <c r="A2" i="36"/>
  <c r="C10" i="35"/>
  <c r="A2" i="35"/>
  <c r="A36" i="40" l="1"/>
  <c r="D34" i="40"/>
  <c r="D33" i="40"/>
  <c r="D32" i="40"/>
  <c r="D31" i="40"/>
  <c r="D30" i="40"/>
  <c r="D29" i="40"/>
  <c r="D28" i="40"/>
  <c r="D27" i="40"/>
  <c r="D26" i="40"/>
  <c r="D24" i="40"/>
  <c r="D23" i="40"/>
  <c r="D22" i="40"/>
  <c r="D21" i="40"/>
  <c r="D20" i="40"/>
  <c r="D18" i="40"/>
  <c r="D17" i="40"/>
  <c r="D16" i="40"/>
  <c r="D15" i="40"/>
  <c r="D14" i="40"/>
  <c r="D13" i="40"/>
  <c r="F11" i="40"/>
  <c r="D11" i="40"/>
  <c r="C11" i="40"/>
  <c r="B11" i="40"/>
  <c r="F10" i="40"/>
  <c r="D10" i="40"/>
  <c r="D9" i="40"/>
  <c r="C9" i="40"/>
  <c r="A5" i="40"/>
  <c r="A4" i="40"/>
  <c r="A3" i="40"/>
  <c r="A1" i="40"/>
  <c r="A36" i="38"/>
  <c r="D34" i="38"/>
  <c r="D33" i="38"/>
  <c r="D32" i="38"/>
  <c r="D31" i="38"/>
  <c r="D30" i="38"/>
  <c r="D29" i="38"/>
  <c r="D28" i="38"/>
  <c r="D27" i="38"/>
  <c r="D26" i="38"/>
  <c r="D24" i="38"/>
  <c r="D23" i="38"/>
  <c r="D22" i="38"/>
  <c r="D21" i="38"/>
  <c r="D20" i="38"/>
  <c r="D18" i="38"/>
  <c r="D17" i="38"/>
  <c r="D16" i="38"/>
  <c r="D15" i="38"/>
  <c r="D14" i="38"/>
  <c r="D13" i="38"/>
  <c r="F11" i="38"/>
  <c r="D11" i="38"/>
  <c r="C11" i="38"/>
  <c r="B11" i="38"/>
  <c r="F10" i="38"/>
  <c r="D10" i="38"/>
  <c r="D9" i="38"/>
  <c r="C9" i="38"/>
  <c r="A5" i="38"/>
  <c r="A4" i="38"/>
  <c r="A3" i="38"/>
  <c r="A1" i="38"/>
  <c r="A35" i="37" l="1"/>
  <c r="D33" i="37"/>
  <c r="D32" i="37"/>
  <c r="D31" i="37"/>
  <c r="D30" i="37"/>
  <c r="D29" i="37"/>
  <c r="D28" i="37"/>
  <c r="D27" i="37"/>
  <c r="D26" i="37"/>
  <c r="D25" i="37"/>
  <c r="D23" i="37"/>
  <c r="D22" i="37"/>
  <c r="D21" i="37"/>
  <c r="D20" i="37"/>
  <c r="D18" i="37"/>
  <c r="D17" i="37"/>
  <c r="D16" i="37"/>
  <c r="D14" i="37"/>
  <c r="D13" i="37"/>
  <c r="F11" i="37"/>
  <c r="D11" i="37"/>
  <c r="C11" i="37"/>
  <c r="B11" i="37"/>
  <c r="F10" i="37"/>
  <c r="D10" i="37"/>
  <c r="D9" i="37"/>
  <c r="C9" i="37"/>
  <c r="A5" i="37"/>
  <c r="A4" i="37"/>
  <c r="A3" i="37"/>
  <c r="A1" i="37"/>
  <c r="A36" i="36"/>
  <c r="D34" i="36"/>
  <c r="D33" i="36"/>
  <c r="D32" i="36"/>
  <c r="D31" i="36"/>
  <c r="D30" i="36"/>
  <c r="D29" i="36"/>
  <c r="D28" i="36"/>
  <c r="D27" i="36"/>
  <c r="D26" i="36"/>
  <c r="D24" i="36"/>
  <c r="D23" i="36"/>
  <c r="D22" i="36"/>
  <c r="D21" i="36"/>
  <c r="D20" i="36"/>
  <c r="D18" i="36"/>
  <c r="D17" i="36"/>
  <c r="D16" i="36"/>
  <c r="D15" i="36"/>
  <c r="D14" i="36"/>
  <c r="D13" i="36"/>
  <c r="F11" i="36"/>
  <c r="D11" i="36"/>
  <c r="C11" i="36"/>
  <c r="B11" i="36"/>
  <c r="F10" i="36"/>
  <c r="D10" i="36"/>
  <c r="D9" i="36"/>
  <c r="C9" i="36"/>
  <c r="A5" i="36"/>
  <c r="A4" i="36"/>
  <c r="A3" i="36"/>
  <c r="A1" i="36"/>
  <c r="A36" i="35"/>
  <c r="D34" i="35"/>
  <c r="D33" i="35"/>
  <c r="D32" i="35"/>
  <c r="D31" i="35"/>
  <c r="D30" i="35"/>
  <c r="D29" i="35"/>
  <c r="D28" i="35"/>
  <c r="D27" i="35"/>
  <c r="D26" i="35"/>
  <c r="D24" i="35"/>
  <c r="D23" i="35"/>
  <c r="D22" i="35"/>
  <c r="D21" i="35"/>
  <c r="D20" i="35"/>
  <c r="D18" i="35"/>
  <c r="D17" i="35"/>
  <c r="D16" i="35"/>
  <c r="D15" i="35"/>
  <c r="D14" i="35"/>
  <c r="D13" i="35"/>
  <c r="F11" i="35"/>
  <c r="D11" i="35"/>
  <c r="C11" i="35"/>
  <c r="B11" i="35"/>
  <c r="F10" i="35"/>
  <c r="D10" i="35"/>
  <c r="D9" i="35"/>
  <c r="C9" i="35"/>
  <c r="A5" i="35"/>
  <c r="A4" i="35"/>
  <c r="A3" i="35"/>
  <c r="A1" i="35"/>
  <c r="C12" i="30" l="1"/>
  <c r="B30" i="34"/>
  <c r="D12" i="30"/>
  <c r="C30" i="34" l="1"/>
  <c r="E30" i="34"/>
  <c r="F30" i="34" s="1"/>
  <c r="A33" i="34"/>
  <c r="C20" i="34"/>
  <c r="C19" i="34"/>
  <c r="C18" i="34"/>
  <c r="C17" i="34"/>
  <c r="C16" i="34"/>
  <c r="C15" i="34"/>
  <c r="E13" i="34"/>
  <c r="C13" i="34"/>
  <c r="B13" i="34"/>
  <c r="E12" i="34"/>
  <c r="C12" i="34"/>
  <c r="C11" i="34"/>
  <c r="A5" i="34"/>
  <c r="A4" i="34"/>
  <c r="A3" i="34"/>
  <c r="A1" i="34"/>
  <c r="A36" i="25"/>
  <c r="A36" i="24"/>
  <c r="A23" i="10"/>
  <c r="A29" i="9"/>
  <c r="A29" i="8"/>
  <c r="A29" i="7"/>
  <c r="A29" i="6"/>
  <c r="A29" i="5"/>
  <c r="A29" i="4"/>
  <c r="A29" i="3"/>
  <c r="A29" i="2"/>
  <c r="A29" i="1"/>
  <c r="A36" i="29"/>
  <c r="A36" i="28"/>
  <c r="A36" i="12"/>
  <c r="A36" i="15"/>
  <c r="A35" i="13"/>
  <c r="B9" i="1"/>
  <c r="B14" i="27" l="1"/>
  <c r="A11" i="8"/>
  <c r="E11" i="8"/>
  <c r="C11" i="8"/>
  <c r="B11" i="8"/>
  <c r="E10" i="8"/>
  <c r="C10" i="8"/>
  <c r="B10" i="8"/>
  <c r="C9" i="8"/>
  <c r="B9" i="8"/>
  <c r="E11" i="7"/>
  <c r="C11" i="7"/>
  <c r="B11" i="7"/>
  <c r="E10" i="7"/>
  <c r="C10" i="7"/>
  <c r="B10" i="7"/>
  <c r="C9" i="7"/>
  <c r="B9" i="7"/>
  <c r="E11" i="6"/>
  <c r="C11" i="6"/>
  <c r="B11" i="6"/>
  <c r="E10" i="6"/>
  <c r="C10" i="6"/>
  <c r="B10" i="6"/>
  <c r="C9" i="6"/>
  <c r="B9" i="6"/>
  <c r="E11" i="5"/>
  <c r="C11" i="5"/>
  <c r="B11" i="5"/>
  <c r="E10" i="5"/>
  <c r="C10" i="5"/>
  <c r="B10" i="5"/>
  <c r="C9" i="5"/>
  <c r="B9" i="5"/>
  <c r="E11" i="4"/>
  <c r="C11" i="4"/>
  <c r="B11" i="4"/>
  <c r="E10" i="4"/>
  <c r="C10" i="4"/>
  <c r="B10" i="4"/>
  <c r="C9" i="4"/>
  <c r="B9" i="4"/>
  <c r="E11" i="3"/>
  <c r="C11" i="3"/>
  <c r="B11" i="3"/>
  <c r="E10" i="3"/>
  <c r="C10" i="3"/>
  <c r="B10" i="3"/>
  <c r="C9" i="3"/>
  <c r="B9" i="3"/>
  <c r="E11" i="2"/>
  <c r="C11" i="2"/>
  <c r="B11" i="2"/>
  <c r="E10" i="2"/>
  <c r="C10" i="2"/>
  <c r="B10" i="2"/>
  <c r="C9" i="2"/>
  <c r="B9" i="2"/>
  <c r="F11" i="12"/>
  <c r="D11" i="12"/>
  <c r="C11" i="12"/>
  <c r="F10" i="12"/>
  <c r="D10" i="12"/>
  <c r="C10" i="12"/>
  <c r="D9" i="12"/>
  <c r="C9" i="12"/>
  <c r="E11" i="1"/>
  <c r="C11" i="1"/>
  <c r="B11" i="1"/>
  <c r="E10" i="1"/>
  <c r="C10" i="1"/>
  <c r="B10" i="1"/>
  <c r="C9" i="1"/>
  <c r="F11" i="13"/>
  <c r="D11" i="13"/>
  <c r="C11" i="13"/>
  <c r="B11" i="13"/>
  <c r="F10" i="13"/>
  <c r="D10" i="13"/>
  <c r="C10" i="13"/>
  <c r="D9" i="13"/>
  <c r="C9" i="13"/>
  <c r="F11" i="15"/>
  <c r="D11" i="15"/>
  <c r="C11" i="15"/>
  <c r="B11" i="15"/>
  <c r="F10" i="15"/>
  <c r="D10" i="15"/>
  <c r="C10" i="15"/>
  <c r="D9" i="15"/>
  <c r="C9" i="15"/>
  <c r="B11" i="12"/>
  <c r="F11" i="29"/>
  <c r="D11" i="29"/>
  <c r="C11" i="29"/>
  <c r="B11" i="29"/>
  <c r="F10" i="29"/>
  <c r="D10" i="29"/>
  <c r="C10" i="29"/>
  <c r="D9" i="29"/>
  <c r="C9" i="29"/>
  <c r="F11" i="28"/>
  <c r="D11" i="28"/>
  <c r="C11" i="28"/>
  <c r="B11" i="28"/>
  <c r="F10" i="28"/>
  <c r="D10" i="28"/>
  <c r="C10" i="28"/>
  <c r="D9" i="28"/>
  <c r="C9" i="28"/>
  <c r="F11" i="25"/>
  <c r="D11" i="25"/>
  <c r="C11" i="25"/>
  <c r="B11" i="25"/>
  <c r="F10" i="25"/>
  <c r="D10" i="25"/>
  <c r="C10" i="25"/>
  <c r="D9" i="25"/>
  <c r="C9" i="25"/>
  <c r="F11" i="24"/>
  <c r="D11" i="24"/>
  <c r="C11" i="24"/>
  <c r="B11" i="24"/>
  <c r="F10" i="24"/>
  <c r="D10" i="24"/>
  <c r="C10" i="24"/>
  <c r="D9" i="24"/>
  <c r="C9" i="24"/>
  <c r="E11" i="10"/>
  <c r="C11" i="10"/>
  <c r="B11" i="10"/>
  <c r="A11" i="10"/>
  <c r="E10" i="10"/>
  <c r="C10" i="10"/>
  <c r="B10" i="10"/>
  <c r="C9" i="10"/>
  <c r="B9" i="10"/>
  <c r="A11" i="9"/>
  <c r="E11" i="9"/>
  <c r="E10" i="9"/>
  <c r="C11" i="9"/>
  <c r="C10" i="9"/>
  <c r="C9" i="9"/>
  <c r="B11" i="9"/>
  <c r="B9" i="9"/>
  <c r="B10" i="9"/>
  <c r="E12" i="30" l="1"/>
  <c r="F12" i="30" s="1"/>
  <c r="A5" i="30"/>
  <c r="A4" i="30"/>
  <c r="A3" i="30"/>
  <c r="A1" i="30"/>
  <c r="D30" i="13" l="1"/>
  <c r="D31" i="13"/>
  <c r="D32" i="13"/>
  <c r="D33" i="13"/>
  <c r="D13" i="13" l="1"/>
  <c r="D14" i="13"/>
  <c r="A2" i="29"/>
  <c r="A2" i="28"/>
  <c r="A2" i="25"/>
  <c r="A2" i="24"/>
  <c r="A2" i="10"/>
  <c r="A2" i="9"/>
  <c r="A2" i="8"/>
  <c r="A2" i="7"/>
  <c r="A2" i="6"/>
  <c r="A2" i="5"/>
  <c r="A2" i="4"/>
  <c r="A2" i="3"/>
  <c r="A2" i="2"/>
  <c r="A2" i="1"/>
  <c r="A2" i="13"/>
  <c r="A2" i="15"/>
  <c r="A2" i="12"/>
  <c r="A5" i="29"/>
  <c r="A4" i="29"/>
  <c r="A3" i="29"/>
  <c r="A1" i="29"/>
  <c r="A5" i="28"/>
  <c r="A4" i="28"/>
  <c r="A3" i="28"/>
  <c r="A1" i="28"/>
  <c r="A5" i="25"/>
  <c r="A4" i="25"/>
  <c r="A3" i="25"/>
  <c r="A1" i="25"/>
  <c r="A5" i="24"/>
  <c r="A4" i="24"/>
  <c r="A3" i="24"/>
  <c r="A1" i="24"/>
  <c r="A5" i="10"/>
  <c r="A4" i="10"/>
  <c r="A3" i="10"/>
  <c r="A1" i="10"/>
  <c r="A5" i="9"/>
  <c r="A4" i="9"/>
  <c r="A3" i="9"/>
  <c r="A1" i="9"/>
  <c r="A5" i="8"/>
  <c r="A4" i="8"/>
  <c r="A3" i="8"/>
  <c r="A1" i="8"/>
  <c r="A5" i="7"/>
  <c r="A4" i="7"/>
  <c r="A3" i="7"/>
  <c r="A1" i="7"/>
  <c r="A5" i="6"/>
  <c r="A4" i="6"/>
  <c r="A3" i="6"/>
  <c r="A1" i="6"/>
  <c r="A5" i="5"/>
  <c r="A4" i="5"/>
  <c r="A3" i="5"/>
  <c r="A1" i="5"/>
  <c r="A5" i="4"/>
  <c r="A4" i="4"/>
  <c r="A3" i="4"/>
  <c r="A1" i="4"/>
  <c r="A5" i="3"/>
  <c r="A4" i="3"/>
  <c r="A3" i="3"/>
  <c r="A1" i="3"/>
  <c r="A5" i="2"/>
  <c r="A4" i="2"/>
  <c r="A3" i="2"/>
  <c r="A1" i="2"/>
  <c r="A5" i="1"/>
  <c r="A4" i="1"/>
  <c r="A3" i="1"/>
  <c r="A1" i="1"/>
  <c r="A5" i="13"/>
  <c r="A4" i="13"/>
  <c r="A3" i="13"/>
  <c r="A1" i="13"/>
  <c r="A5" i="15"/>
  <c r="A4" i="15"/>
  <c r="A3" i="15"/>
  <c r="A1" i="15"/>
  <c r="A4" i="12"/>
  <c r="A3" i="12"/>
  <c r="A1" i="12"/>
  <c r="A5" i="12"/>
  <c r="B13" i="27"/>
  <c r="B24" i="27" s="1"/>
  <c r="D34" i="29"/>
  <c r="D33" i="29"/>
  <c r="D32" i="29"/>
  <c r="D31" i="29"/>
  <c r="D30" i="29"/>
  <c r="D29" i="29"/>
  <c r="D28" i="29"/>
  <c r="D27" i="29"/>
  <c r="D26" i="29"/>
  <c r="D24" i="29"/>
  <c r="D23" i="29"/>
  <c r="D22" i="29"/>
  <c r="D21" i="29"/>
  <c r="D20" i="29"/>
  <c r="D18" i="29"/>
  <c r="D17" i="29"/>
  <c r="D16" i="29"/>
  <c r="D15" i="29"/>
  <c r="D14" i="29"/>
  <c r="D13" i="29"/>
  <c r="D34" i="28"/>
  <c r="D33" i="28"/>
  <c r="D32" i="28"/>
  <c r="D31" i="28"/>
  <c r="D30" i="28"/>
  <c r="D29" i="28"/>
  <c r="D28" i="28"/>
  <c r="D27" i="28"/>
  <c r="D26" i="28"/>
  <c r="D24" i="28"/>
  <c r="D23" i="28"/>
  <c r="D22" i="28"/>
  <c r="D21" i="28"/>
  <c r="D20" i="28"/>
  <c r="D18" i="28"/>
  <c r="D17" i="28"/>
  <c r="D16" i="28"/>
  <c r="D15" i="28"/>
  <c r="D14" i="28"/>
  <c r="D13" i="28"/>
  <c r="D34" i="25"/>
  <c r="D33" i="25"/>
  <c r="D32" i="25"/>
  <c r="D31" i="25"/>
  <c r="D30" i="25"/>
  <c r="D29" i="25"/>
  <c r="D28" i="25"/>
  <c r="D27" i="25"/>
  <c r="D26" i="25"/>
  <c r="D24" i="25"/>
  <c r="D23" i="25"/>
  <c r="D22" i="25"/>
  <c r="D21" i="25"/>
  <c r="D20" i="25"/>
  <c r="D18" i="25"/>
  <c r="D17" i="25"/>
  <c r="D16" i="25"/>
  <c r="D15" i="25"/>
  <c r="D14" i="25"/>
  <c r="D13" i="25"/>
  <c r="D34" i="24"/>
  <c r="D33" i="24"/>
  <c r="D32" i="24"/>
  <c r="D31" i="24"/>
  <c r="D30" i="24"/>
  <c r="D29" i="24"/>
  <c r="D28" i="24"/>
  <c r="D27" i="24"/>
  <c r="D26" i="24"/>
  <c r="D24" i="24"/>
  <c r="D23" i="24"/>
  <c r="D22" i="24"/>
  <c r="D21" i="24"/>
  <c r="D20" i="24"/>
  <c r="D18" i="24"/>
  <c r="D17" i="24"/>
  <c r="D16" i="24"/>
  <c r="D15" i="24"/>
  <c r="D14" i="24"/>
  <c r="D13" i="24"/>
  <c r="C21" i="10"/>
  <c r="C20" i="10"/>
  <c r="C19" i="10"/>
  <c r="C18" i="10"/>
  <c r="C17" i="10"/>
  <c r="C16" i="10"/>
  <c r="C15" i="10"/>
  <c r="C14" i="10"/>
  <c r="C13" i="10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D29" i="13"/>
  <c r="D28" i="13"/>
  <c r="D27" i="13"/>
  <c r="D26" i="13"/>
  <c r="D25" i="13"/>
  <c r="D23" i="13"/>
  <c r="D22" i="13"/>
  <c r="D16" i="13"/>
  <c r="D17" i="13"/>
  <c r="D21" i="13"/>
  <c r="D20" i="13"/>
  <c r="D18" i="13"/>
  <c r="D34" i="15"/>
  <c r="D33" i="15"/>
  <c r="D32" i="15"/>
  <c r="D31" i="15"/>
  <c r="D30" i="15"/>
  <c r="D29" i="15"/>
  <c r="D28" i="15"/>
  <c r="D27" i="15"/>
  <c r="D26" i="15"/>
  <c r="D24" i="15"/>
  <c r="D23" i="15"/>
  <c r="D22" i="15"/>
  <c r="D21" i="15"/>
  <c r="D20" i="15"/>
  <c r="D18" i="15"/>
  <c r="D17" i="15"/>
  <c r="D16" i="15"/>
  <c r="D15" i="15"/>
  <c r="D14" i="15"/>
  <c r="D13" i="15"/>
  <c r="D34" i="12"/>
  <c r="D33" i="12"/>
  <c r="D32" i="12"/>
  <c r="D31" i="12"/>
  <c r="D30" i="12"/>
  <c r="D29" i="12"/>
  <c r="D28" i="12"/>
  <c r="D27" i="12"/>
  <c r="D26" i="12"/>
  <c r="D24" i="12"/>
  <c r="D23" i="12"/>
  <c r="D22" i="12"/>
  <c r="D21" i="12"/>
  <c r="D20" i="12"/>
  <c r="D18" i="12"/>
  <c r="D17" i="12"/>
  <c r="D16" i="12"/>
  <c r="D15" i="12"/>
  <c r="D14" i="12"/>
  <c r="D13" i="12"/>
  <c r="B23" i="27"/>
</calcChain>
</file>

<file path=xl/sharedStrings.xml><?xml version="1.0" encoding="utf-8"?>
<sst xmlns="http://schemas.openxmlformats.org/spreadsheetml/2006/main" count="605" uniqueCount="355">
  <si>
    <t>Adjusted Scale</t>
  </si>
  <si>
    <t>Annual</t>
  </si>
  <si>
    <t>% Effort</t>
  </si>
  <si>
    <t>Minimum Part Time</t>
  </si>
  <si>
    <t>Step</t>
  </si>
  <si>
    <t>Assistant</t>
  </si>
  <si>
    <t>Associate</t>
  </si>
  <si>
    <t>Rank</t>
  </si>
  <si>
    <t>Research</t>
  </si>
  <si>
    <t>Junior</t>
  </si>
  <si>
    <t>Specialist</t>
  </si>
  <si>
    <t>Academic Coordinator I - Fiscal Year</t>
  </si>
  <si>
    <t>Academic Coordinator III - Fiscal Year</t>
  </si>
  <si>
    <t>Academic Coordinator II - Fiscal Year</t>
  </si>
  <si>
    <t>Project</t>
  </si>
  <si>
    <t>Calculation</t>
  </si>
  <si>
    <t>Advisor</t>
  </si>
  <si>
    <t>Cooperative Extension Advisor Series - Fiscal Year</t>
  </si>
  <si>
    <t>Specialist in Cooperative Extension Series - Fiscal Year</t>
  </si>
  <si>
    <t>Monthly</t>
  </si>
  <si>
    <t>1/9</t>
  </si>
  <si>
    <t xml:space="preserve">NOTE:  For Academic Year titles, the monthly threshold is compared to the equivalent monthly rate </t>
  </si>
  <si>
    <t>AY Titles</t>
  </si>
  <si>
    <t>FY Titles</t>
  </si>
  <si>
    <t>on a 9/9 basis, rather than the 9/12 monthly rate or the annual rate</t>
  </si>
  <si>
    <t>Academic Administrator I - Fiscal Year</t>
  </si>
  <si>
    <t>Academic Administrator II - Fiscal Year</t>
  </si>
  <si>
    <t>Academic Administrator III - Fiscal Year</t>
  </si>
  <si>
    <t>Academic Administrator IV - Fiscal Year</t>
  </si>
  <si>
    <t>Academic Administrator V - Fiscal Year</t>
  </si>
  <si>
    <t>Academic Administrator VI - Fiscal Year</t>
  </si>
  <si>
    <t>Academic Administrator VII - Fiscal Year</t>
  </si>
  <si>
    <t>1/12</t>
  </si>
  <si>
    <t>Librarian</t>
  </si>
  <si>
    <t>Salary Rate</t>
  </si>
  <si>
    <t>1/12 Monthly</t>
  </si>
  <si>
    <t>Hourly</t>
  </si>
  <si>
    <t>Min. % Effort</t>
  </si>
  <si>
    <t>To Meet Threshold</t>
  </si>
  <si>
    <t>Weekly Pay at this %</t>
  </si>
  <si>
    <t>Title Code</t>
  </si>
  <si>
    <t>CTO</t>
  </si>
  <si>
    <t>Salary Scale Table</t>
  </si>
  <si>
    <t>Corresponding NEX TC</t>
  </si>
  <si>
    <t>Corresponding NEX Title</t>
  </si>
  <si>
    <t>ACADEMIC COORD I-AY</t>
  </si>
  <si>
    <t>S46</t>
  </si>
  <si>
    <t>ACADEMIC COORD I-AY NEX</t>
  </si>
  <si>
    <t>ACADEMIC COORD I-FY</t>
  </si>
  <si>
    <t>ACADEMIC COORD I-FY NEX</t>
  </si>
  <si>
    <t>ACADEMIC COORD II-AY</t>
  </si>
  <si>
    <t>ACADEMIC COORD II-AY NEX</t>
  </si>
  <si>
    <t>ACADEMIC COORD II-FY</t>
  </si>
  <si>
    <t>ACADEMIC COORD II-FY NEX</t>
  </si>
  <si>
    <t>ACADEMIC COORD III-AY</t>
  </si>
  <si>
    <t>ACADEMIC COORD III-AY NEX</t>
  </si>
  <si>
    <t>ACADEMIC COORD III-FY</t>
  </si>
  <si>
    <t>ACADEMIC COORD III-FY NEX</t>
  </si>
  <si>
    <t>ACADEMIC ADMINISTRATOR I</t>
  </si>
  <si>
    <t>S56</t>
  </si>
  <si>
    <t>ACADEMIC ADMINISTRATOR I NEX</t>
  </si>
  <si>
    <t>ACADEMIC ADMINISTRATOR II</t>
  </si>
  <si>
    <t>ACADEMIC ADMINISTRATOR II NEX</t>
  </si>
  <si>
    <t>ACADEMIC ADMINISTRATOR III</t>
  </si>
  <si>
    <t>ACADEMIC ADMINISTRATOR III NEX</t>
  </si>
  <si>
    <t>ACADEMIC ADMINISTRATOR IV</t>
  </si>
  <si>
    <t>ACADEMIC ADMINISTRATOR IV NEX</t>
  </si>
  <si>
    <t>ACADEMIC ADMINISTRATOR V</t>
  </si>
  <si>
    <t>ACADEMIC ADMINISTRATOR V NEX</t>
  </si>
  <si>
    <t>ACADEMIC ADMINISTRATOR VI</t>
  </si>
  <si>
    <t>ACADEMIC ADMINISTRATOR VI NEX</t>
  </si>
  <si>
    <t>ACADEMIC ADMINISTRATOR VII</t>
  </si>
  <si>
    <t>ACADEMIC ADMINISTRATOR VII NEX</t>
  </si>
  <si>
    <t>RES-FY-B/E/E</t>
  </si>
  <si>
    <t>RES-FY-B/E/E NEX</t>
  </si>
  <si>
    <t>ASSOC RES-FY-B/E/E</t>
  </si>
  <si>
    <t>ASSOC RES-FY-B/E/E NEX</t>
  </si>
  <si>
    <t>ASST RES-FY-B/E/E</t>
  </si>
  <si>
    <t>ASST RES-FY-B/E/E NEX</t>
  </si>
  <si>
    <t>SPECIALIST AES</t>
  </si>
  <si>
    <t>SPECIALIST AES NEX</t>
  </si>
  <si>
    <t>ASSOC SPECIALIST AES</t>
  </si>
  <si>
    <t>ASSOC SPECIALIST AES NEX</t>
  </si>
  <si>
    <t>ASST SPECIALIST AES</t>
  </si>
  <si>
    <t>ASST SPECIALIST AES NEX</t>
  </si>
  <si>
    <t>RES-FY</t>
  </si>
  <si>
    <t>RES-FY NEX</t>
  </si>
  <si>
    <t>RES-SFT</t>
  </si>
  <si>
    <t>RES-SFT NEX</t>
  </si>
  <si>
    <t>VIS RES</t>
  </si>
  <si>
    <t>VIS RES NEX</t>
  </si>
  <si>
    <t>ASSOC RES-FY</t>
  </si>
  <si>
    <t>ASSOC RES-FY NEX</t>
  </si>
  <si>
    <t>ASSOC RES-SFT</t>
  </si>
  <si>
    <t>ASSOC RES-SFT NEX</t>
  </si>
  <si>
    <t>VIS ASSOC RES</t>
  </si>
  <si>
    <t>VIS ASSOC RES NEX</t>
  </si>
  <si>
    <t>ASST RES-FY</t>
  </si>
  <si>
    <t>ASST RES-FY NEX</t>
  </si>
  <si>
    <t>ASST RES-SFT</t>
  </si>
  <si>
    <t>ASST RES-SFT NEX</t>
  </si>
  <si>
    <t>VIS ASST RES</t>
  </si>
  <si>
    <t>VIS ASST RES NEX</t>
  </si>
  <si>
    <t>POSTDOC-EMPLOYEE</t>
  </si>
  <si>
    <t>POSTDOC-EMPLOYEE NEX</t>
  </si>
  <si>
    <t>INTRM POSTDOC SCHOLAR-EMPLOYEE</t>
  </si>
  <si>
    <t>SPECIALIST</t>
  </si>
  <si>
    <t>SPECIALIST NEX</t>
  </si>
  <si>
    <t>ASSOC SPECIALIST</t>
  </si>
  <si>
    <t>ASSOC SPECIALIST NEX</t>
  </si>
  <si>
    <t>ASST SPECIALIST</t>
  </si>
  <si>
    <t>ASST SPECIALIST NEX</t>
  </si>
  <si>
    <t>JR SPECIALIST</t>
  </si>
  <si>
    <t>JR SPECIALIST NEX</t>
  </si>
  <si>
    <t>PROJ SCIENTIST-FY</t>
  </si>
  <si>
    <t>PROJ SCIENTIST-FY NEX</t>
  </si>
  <si>
    <t>PROJ SCIENTIST-FY-B/E/E</t>
  </si>
  <si>
    <t>PROJ SCIENTIST-FY-B/E/E NEX</t>
  </si>
  <si>
    <t>ASSOC PROJ SCIENTIST-FY</t>
  </si>
  <si>
    <t>ASSOC PROJ SCIENTIST-FY NEX</t>
  </si>
  <si>
    <t>ASSOC PROJ SCIENTIST-FY-B/E/E</t>
  </si>
  <si>
    <t>ASSOC PROJ SCNTST-FY-B/E/E NEX</t>
  </si>
  <si>
    <t>ASST PROJ SCIENTIST-FY</t>
  </si>
  <si>
    <t>ASST PROJ SCIENTIST-FY NEX</t>
  </si>
  <si>
    <t>ASST PROJ SCIENTIST-FY-B/E/E</t>
  </si>
  <si>
    <t>ASST PROJ SCNTST-FY-B/E/E NEX</t>
  </si>
  <si>
    <t>VIS PROJ SCIENTIST</t>
  </si>
  <si>
    <t>VIS PROJ SCIENTIST NEX</t>
  </si>
  <si>
    <t>VIS ASSOC PROJ SCIENTIST</t>
  </si>
  <si>
    <t>VIS ASSOC PROJ SCIENTIST NEX</t>
  </si>
  <si>
    <t>VIS ASST PROJ SCIENTIST</t>
  </si>
  <si>
    <t>VIS ASST PROJ SCIENTIST NEX</t>
  </si>
  <si>
    <t>COOP EXT ADVISOR</t>
  </si>
  <si>
    <t>COOP EXT ADVISOR NEX</t>
  </si>
  <si>
    <t>ASSOC COOP EXT ADVISOR</t>
  </si>
  <si>
    <t>ASSOC COOP EXT ADVISOR NEX</t>
  </si>
  <si>
    <t>ASST COOP EXT ADVISOR</t>
  </si>
  <si>
    <t>ASST COOP EXT ADVISOR NEX</t>
  </si>
  <si>
    <t>ASST SPECIALIST COOP EXT</t>
  </si>
  <si>
    <t>ASST SPECIALIST COOP EXT NEX</t>
  </si>
  <si>
    <t>ASSOC SPECIALIST COOP EXT</t>
  </si>
  <si>
    <t>ASSOC SPECIALIST COOP EXT NEX</t>
  </si>
  <si>
    <t>SPECIALIST COOP EXT</t>
  </si>
  <si>
    <t>SPECIALIST COOP EXT NEX</t>
  </si>
  <si>
    <t>CONTINUING EDUCATOR I</t>
  </si>
  <si>
    <t>CONTINUING EDUCATOR I NEX</t>
  </si>
  <si>
    <t>CONTINUING EDUCATOR II</t>
  </si>
  <si>
    <t>CONTINUING EDUCATOR II NEX</t>
  </si>
  <si>
    <t>CONTINUING EDUCATOR III</t>
  </si>
  <si>
    <t>CONTINUING EDUCATOR III NEX</t>
  </si>
  <si>
    <t>PROG COORD</t>
  </si>
  <si>
    <t>PROG COORD NEX</t>
  </si>
  <si>
    <t>COURSE AUTHOR-UNEX</t>
  </si>
  <si>
    <t>COURSE AUTHOR- UNEX NEX</t>
  </si>
  <si>
    <t>ASSOC UNIV LIBRARIAN</t>
  </si>
  <si>
    <t>ASSOC UNIV LIBRARIAN NEX</t>
  </si>
  <si>
    <t>ASST UNIV LIBRARIAN</t>
  </si>
  <si>
    <t>ASST UNIV LIBRARIAN NEX</t>
  </si>
  <si>
    <t>LIBRARIAN-CAREER STATUS</t>
  </si>
  <si>
    <t>LIBRARIAN-CAREER STATUS NEX</t>
  </si>
  <si>
    <t>LIBRARIAN-POTNTL CAREER STATUS</t>
  </si>
  <si>
    <t>LIBRARIAN-POTNTL CAREER NEX</t>
  </si>
  <si>
    <t>LIBRARIAN-TEMP STATUS</t>
  </si>
  <si>
    <t>LIBRARIAN-TEMP STATUS NEX</t>
  </si>
  <si>
    <t>VIS LIBRARIAN</t>
  </si>
  <si>
    <t>VIS LIBRARIAN NEX</t>
  </si>
  <si>
    <t>ASSOC LIBRARIAN -CAREER STATUS</t>
  </si>
  <si>
    <t>ASSOC LIBRARIAN-CAREER NEX</t>
  </si>
  <si>
    <t>ASSOC LIBRARIAN-POTNTL CAREER</t>
  </si>
  <si>
    <t>ASSOC LIBRARIAN-POTNTL CAR NEX</t>
  </si>
  <si>
    <t>ASSOC LIBRARIAN-TEMP STATUS</t>
  </si>
  <si>
    <t>ASSOC LIBRARIAN-TEMP NEX</t>
  </si>
  <si>
    <t>ASST LIBRARIAN-CAREER STATUS</t>
  </si>
  <si>
    <t>ASST LIBRARIAN-CAREER NEX</t>
  </si>
  <si>
    <t>ASST LIBRARIAN-POTNTL CAREER</t>
  </si>
  <si>
    <t>ASST LIBRARIAN-POTNTL CAR NEX</t>
  </si>
  <si>
    <t>ASST LIBRARIAN-TEMP STATUS</t>
  </si>
  <si>
    <t>ASST LIBRARIAN-TEMP STATUS NEX</t>
  </si>
  <si>
    <t>LAW LIBRARIAN</t>
  </si>
  <si>
    <t>LAW LIBRARIAN NEX</t>
  </si>
  <si>
    <t>ASST LAW LIBRARIAN</t>
  </si>
  <si>
    <t>ASST LAW LIBRARIAN NEX</t>
  </si>
  <si>
    <t>ASSOC LAW LIBRARIAN</t>
  </si>
  <si>
    <t>ASSOC LAW LIBRARIAN NEX</t>
  </si>
  <si>
    <t>RECALL NON-FACULTY ACAD</t>
  </si>
  <si>
    <t>RECALL NON-FACULTY ACAD NEX</t>
  </si>
  <si>
    <t>None</t>
  </si>
  <si>
    <t>Hourly Rate</t>
  </si>
  <si>
    <t>Non-Exempt</t>
  </si>
  <si>
    <t>Table 34</t>
  </si>
  <si>
    <t>Table 36</t>
  </si>
  <si>
    <t>Fiscal Year Tables</t>
  </si>
  <si>
    <t>Academic Year Tables</t>
  </si>
  <si>
    <t>Table 26-A</t>
  </si>
  <si>
    <t>Table 28</t>
  </si>
  <si>
    <t>Table 29</t>
  </si>
  <si>
    <t>Fiscal Year Titles</t>
  </si>
  <si>
    <t>Fiscal Year</t>
  </si>
  <si>
    <t>Academic Year 1/9</t>
  </si>
  <si>
    <t>Weekly Threshold</t>
  </si>
  <si>
    <t>Annual Equiv</t>
  </si>
  <si>
    <t>Monthly Equiv (1/12)</t>
  </si>
  <si>
    <t>Monthly Equiv (1/9)</t>
  </si>
  <si>
    <t>Increment</t>
  </si>
  <si>
    <t>(UC Path Only)</t>
  </si>
  <si>
    <t>Minimum Part-Time</t>
  </si>
  <si>
    <t>Salary Scale</t>
  </si>
  <si>
    <t>Title</t>
  </si>
  <si>
    <t>Note:  The rates shown above are effective for Non-Represented Librarians only.</t>
  </si>
  <si>
    <t>Table 23</t>
  </si>
  <si>
    <t>Postdoctoral Scholar - Employee</t>
  </si>
  <si>
    <t>Interim Postdoctoral Scholar - Employee</t>
  </si>
  <si>
    <t>Appointment Step for</t>
  </si>
  <si>
    <t>Postdoctoral Scholar</t>
  </si>
  <si>
    <t>Experience Level</t>
  </si>
  <si>
    <t>For Experience Level</t>
  </si>
  <si>
    <t xml:space="preserve">Minimum Rates Paid </t>
  </si>
  <si>
    <t>Level 1 (12-23 months)</t>
  </si>
  <si>
    <t>Level 2 (24-35 months)</t>
  </si>
  <si>
    <t>Level 3 (36-47 months)</t>
  </si>
  <si>
    <t>Level 4 (48-59 months)</t>
  </si>
  <si>
    <t>Level 0 (  0-11 months)</t>
  </si>
  <si>
    <t>Level 5 (60-71 months)*</t>
  </si>
  <si>
    <t>* Appointment to Postdoctoral Scholar, Experience Level 5, is by exception</t>
  </si>
  <si>
    <t>Note:  These rates are the minimum for the experience level shown.</t>
  </si>
  <si>
    <t>Calculator for rates above the minima shown above</t>
  </si>
  <si>
    <t>Enter Annual Rate</t>
  </si>
  <si>
    <t>Titles Linked to Academic Salary Rate Tables Referenced in This Workbook</t>
  </si>
  <si>
    <t>Annual (Enter Rate)</t>
  </si>
  <si>
    <t>Back to Intro</t>
  </si>
  <si>
    <t>26A*</t>
  </si>
  <si>
    <t>Other Academic Titles With Corresponding Non-Exempt Titles</t>
  </si>
  <si>
    <t>UCOP Academic Personnel and Programs</t>
  </si>
  <si>
    <t>VIS SPECIALIST NEX</t>
  </si>
  <si>
    <t>VIS ASSOC SPECIALIST NEX</t>
  </si>
  <si>
    <t>VIS ASST SPECIALIST NEX</t>
  </si>
  <si>
    <t>VIS JR SPECIALIST NEX</t>
  </si>
  <si>
    <t>VIS SPECIALIST</t>
  </si>
  <si>
    <t>VIS ASSOC SPECIALIST</t>
  </si>
  <si>
    <t>VIS ASST SPECIALIST</t>
  </si>
  <si>
    <t>VIS JR SPECIALIST</t>
  </si>
  <si>
    <t>14A</t>
  </si>
  <si>
    <t>RES-FY-B/E/E-NON REP</t>
  </si>
  <si>
    <t>ASSOC RES-FY-B/E/E-NON REP</t>
  </si>
  <si>
    <t>ASST RES-FY-B/E/E-NON REP</t>
  </si>
  <si>
    <t>13A</t>
  </si>
  <si>
    <t>RES-FY-NON REP</t>
  </si>
  <si>
    <t>ASSOC RES-FY-NON REP</t>
  </si>
  <si>
    <t>ASST RES-FY-NON REP</t>
  </si>
  <si>
    <t>SPECIALIST NON REP</t>
  </si>
  <si>
    <t>24A</t>
  </si>
  <si>
    <t>SPECIALIST NEX NON REP</t>
  </si>
  <si>
    <t>ASSOC SPECIALIST NON REP</t>
  </si>
  <si>
    <t>ASSOC SPECIALIST NEX NON REP</t>
  </si>
  <si>
    <t>ASST SPECIALIST NON REP</t>
  </si>
  <si>
    <t>ASST SPECIALIST NEX NON REP</t>
  </si>
  <si>
    <t>JR SPECIALIST NON REP</t>
  </si>
  <si>
    <t>JR SPECIALIST NEX NON REP</t>
  </si>
  <si>
    <t>37A</t>
  </si>
  <si>
    <t>38A</t>
  </si>
  <si>
    <t>PROJ SCIENTIST-FY NON REP</t>
  </si>
  <si>
    <t>PROJ SCI-FY-B/E/E NON REP</t>
  </si>
  <si>
    <t>ASSOC PROJ SCI-FY NON REP</t>
  </si>
  <si>
    <t>ASSOC PROJ SCI-FY-BEE NON REP</t>
  </si>
  <si>
    <t>ASST PROJ SCI-FY NON REP</t>
  </si>
  <si>
    <t>ASST PROJ SCI-FY-B/E/E NON REP</t>
  </si>
  <si>
    <t>14B</t>
  </si>
  <si>
    <t>13B</t>
  </si>
  <si>
    <t>24A*</t>
  </si>
  <si>
    <t>13A*</t>
  </si>
  <si>
    <t>24B</t>
  </si>
  <si>
    <t>37A*</t>
  </si>
  <si>
    <t>37B</t>
  </si>
  <si>
    <t>38B</t>
  </si>
  <si>
    <t>Table 13A</t>
  </si>
  <si>
    <t>Non-Represented Professional Research Series - Fiscal Year</t>
  </si>
  <si>
    <t>Table 13B</t>
  </si>
  <si>
    <t>Represented Professional Research Series - Fiscal Year</t>
  </si>
  <si>
    <t>Table 14A</t>
  </si>
  <si>
    <t>Non-Represented Professional Research Series - Fiscal Year - Business/Economics/Engineering</t>
  </si>
  <si>
    <t>Table 14B</t>
  </si>
  <si>
    <t>Represented Professional Research Series - Fiscal Year - Business/Economics/Engineering</t>
  </si>
  <si>
    <t>Table 24A</t>
  </si>
  <si>
    <t>Non-Represented Specialist Series - Fiscal Year</t>
  </si>
  <si>
    <t>Table 24B</t>
  </si>
  <si>
    <t>Represented Specialist Series - Fiscal Year</t>
  </si>
  <si>
    <t>Table 26-B</t>
  </si>
  <si>
    <t>Table 37A</t>
  </si>
  <si>
    <t>Non-Represented Project (e.g., Scientist) Series - Fiscal Year</t>
  </si>
  <si>
    <t>Table 37B</t>
  </si>
  <si>
    <t>Represented Project (e.g., Scientist) Series - Fiscal Year</t>
  </si>
  <si>
    <t>Table 38A</t>
  </si>
  <si>
    <t>Non-Represented Project (e.g., Scientist) Series - Fiscal Year - Business/Economics/Engineering</t>
  </si>
  <si>
    <t>Table 38B</t>
  </si>
  <si>
    <t>Represented Project (e.g., Scientist) Series - Fiscal Year - Business/Economics/Engineering</t>
  </si>
  <si>
    <t>30A</t>
  </si>
  <si>
    <t>Table 30A</t>
  </si>
  <si>
    <t>Non-Represented Coordinator of Public Programs - Fiscal Year</t>
  </si>
  <si>
    <t>Subtable/Notes, if Applicable</t>
  </si>
  <si>
    <t>Update to appropriate Employee Relations Code/ Union Code to 99</t>
  </si>
  <si>
    <t>COORD PUBLIC PROG</t>
  </si>
  <si>
    <t>ASSOC COORD PUBLIC PROG</t>
  </si>
  <si>
    <t>ASST COORD PUBLIC PROG</t>
  </si>
  <si>
    <t>30B</t>
  </si>
  <si>
    <t>Table 30B</t>
  </si>
  <si>
    <t>Represented Coordinator of Public Programs (CPP) - Fiscal Year</t>
  </si>
  <si>
    <t xml:space="preserve">The calculator below may be used for salary rates not on one of the salary scale tables, such as base rates that include off-scale amounts or negotiated rates.  </t>
  </si>
  <si>
    <t xml:space="preserve">* Salary rates for visiting titles are negotiated and are not tied to a salary scale. The Salary Scale Tables provided in these worksheets are for assistance only when determining potential FLSA status for visitors who are paid on a salary scale. Negotiated rates can be entered into the calculator above, as it is designed for salary rates not on one of the salary scale tables. </t>
  </si>
  <si>
    <t>Represented Librarian Series - Fiscal Year</t>
  </si>
  <si>
    <t>Non-Represented Librarian Series - Fiscal Year</t>
  </si>
  <si>
    <t>ranges</t>
  </si>
  <si>
    <t>RES-FY-B/E/E NEX NON REP</t>
  </si>
  <si>
    <t>ASSOC RES-FY-B/E/E NEX NON REP</t>
  </si>
  <si>
    <t>ASST RES-FY-B/E/E NEX NON REP</t>
  </si>
  <si>
    <t>RES-FY NEX NON REP</t>
  </si>
  <si>
    <t>ASSOC RES-FY NEX NON REP</t>
  </si>
  <si>
    <t>ASST RES-FY NEX NON REP</t>
  </si>
  <si>
    <t>PROJ SCI-FY NEX NON REP</t>
  </si>
  <si>
    <t>PROJ SCI-FY-B/E/E NEX NON REP</t>
  </si>
  <si>
    <t>ASSOC PROJ SCI-FY NEX NON REP</t>
  </si>
  <si>
    <t>ASSOC PROJSC-FY-BEE NEX NONREP</t>
  </si>
  <si>
    <t>ASST PROJ SCI-FY NEX NON REP</t>
  </si>
  <si>
    <t>ASST PROJSCI-FY-BEE NEX NONREP</t>
  </si>
  <si>
    <t>COORD PUB PROG NON REP</t>
  </si>
  <si>
    <t>ASSOC COORD PUB PROG NON REP</t>
  </si>
  <si>
    <t>ASST COORD PUB PROG NON REP</t>
  </si>
  <si>
    <t>26A</t>
  </si>
  <si>
    <t>LIBRARIAN-CAREER NON REP</t>
  </si>
  <si>
    <t>LIBRARIAN-POTNTLCAREER NON REP</t>
  </si>
  <si>
    <t>ASSOC LIBRARIAN-CAREER NON REP</t>
  </si>
  <si>
    <t>ASSOC LIBRARIAN-POTLCAR NONREP</t>
  </si>
  <si>
    <t>ASST LIBRARIAN-CAREER NON REP</t>
  </si>
  <si>
    <t>ASST LIBRARIAN-POTLCAR NONREP</t>
  </si>
  <si>
    <t>26B</t>
  </si>
  <si>
    <t>Coordinator of Public Programs</t>
  </si>
  <si>
    <t>Percent Effort Calculations for Department of Labor Exempt/Non-Exempt Thresholds - 2024-25  Academic Salary Tables</t>
  </si>
  <si>
    <t>Scales Effective 7/1/2024 - Threshold Effective 7/1/2024</t>
  </si>
  <si>
    <r>
      <t xml:space="preserve">For employees subject to the earnings test, FLSA status should be Non-Exempt unless weekly earnings </t>
    </r>
    <r>
      <rPr>
        <sz val="12"/>
        <color theme="1"/>
        <rFont val="Calibri"/>
        <family val="2"/>
      </rPr>
      <t>≥</t>
    </r>
    <r>
      <rPr>
        <sz val="12"/>
        <color theme="1"/>
        <rFont val="Calibri"/>
        <family val="2"/>
        <scheme val="minor"/>
      </rPr>
      <t xml:space="preserve"> $844</t>
    </r>
  </si>
  <si>
    <t>Annual Threshold Equivalent:  $43,888</t>
  </si>
  <si>
    <t>The table below shows the minimum percentage of effort at each step that will produce annual earnings  ≥ $43,888.</t>
  </si>
  <si>
    <t xml:space="preserve"> ≥ $43,888</t>
  </si>
  <si>
    <t xml:space="preserve"> ≥ $43,888/Yr.</t>
  </si>
  <si>
    <t>Monthly Threshold Equivalent: $3,658</t>
  </si>
  <si>
    <t>The table below shows the minimum percentage of effort at each step that will produce monthly earnings  ≥ $3,658</t>
  </si>
  <si>
    <t xml:space="preserve"> ≥ $3,658/Mo.</t>
  </si>
  <si>
    <r>
      <t>Scales Effective 7/1/2024 (</t>
    </r>
    <r>
      <rPr>
        <b/>
        <i/>
        <sz val="12"/>
        <color rgb="FFFF0000"/>
        <rFont val="Calibri"/>
        <family val="2"/>
        <scheme val="minor"/>
      </rPr>
      <t>unless otherwise noted</t>
    </r>
    <r>
      <rPr>
        <b/>
        <sz val="12"/>
        <color rgb="FFFF0000"/>
        <rFont val="Calibri"/>
        <family val="2"/>
        <scheme val="minor"/>
      </rPr>
      <t>) - Threshold Effective 7/1/2024</t>
    </r>
  </si>
  <si>
    <t>COORD PUB PROG NEX NON REP</t>
  </si>
  <si>
    <t>ASSOC COORD PUBPROG NEX NONREP</t>
  </si>
  <si>
    <t>ASST COORD PUB PROG NEX NONREP</t>
  </si>
  <si>
    <t>COORD PUBLIC PROG NEX</t>
  </si>
  <si>
    <t>ASSOC COORD PUBLIC PROG NEX</t>
  </si>
  <si>
    <t>ASST COORD PUBLIC PROG NEX</t>
  </si>
  <si>
    <t>Updated 5/29/2024</t>
  </si>
  <si>
    <t>Postdoctoral Scholar Experience-Based Salary/Stipend Minimum Rates Effective 10/1/2024</t>
  </si>
  <si>
    <t>10/1/24 Rates Shown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</si>
</sst>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;@"/>
    <numFmt numFmtId="165" formatCode="&quot;$&quot;#,##0"/>
    <numFmt numFmtId="166" formatCode="&quot;$&quot;#,##0.00"/>
    <numFmt numFmtId="167" formatCode="m/d/yy;@"/>
    <numFmt numFmtId="168" formatCode="000000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Tahoma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8" fillId="0" borderId="0"/>
    <xf numFmtId="0" fontId="2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10" fontId="0" fillId="0" borderId="0" xfId="35" applyNumberFormat="1" applyFont="1"/>
    <xf numFmtId="164" fontId="0" fillId="0" borderId="0" xfId="0" applyNumberFormat="1" applyAlignment="1">
      <alignment horizontal="center"/>
    </xf>
    <xf numFmtId="3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 indent="3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6" fontId="5" fillId="0" borderId="0" xfId="0" quotePrefix="1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7" fillId="0" borderId="0" xfId="0" applyFont="1"/>
    <xf numFmtId="9" fontId="0" fillId="0" borderId="0" xfId="35" applyFont="1"/>
    <xf numFmtId="166" fontId="0" fillId="0" borderId="0" xfId="0" applyNumberFormat="1" applyAlignment="1">
      <alignment horizontal="right" indent="2"/>
    </xf>
    <xf numFmtId="0" fontId="5" fillId="0" borderId="0" xfId="0" applyFont="1" applyAlignment="1">
      <alignment horizontal="right" indent="2"/>
    </xf>
    <xf numFmtId="10" fontId="5" fillId="0" borderId="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165" fontId="0" fillId="0" borderId="0" xfId="0" applyNumberFormat="1" applyAlignment="1">
      <alignment horizontal="right" indent="2"/>
    </xf>
    <xf numFmtId="10" fontId="0" fillId="0" borderId="0" xfId="0" applyNumberFormat="1" applyAlignment="1">
      <alignment horizontal="right" indent="2"/>
    </xf>
    <xf numFmtId="0" fontId="0" fillId="0" borderId="0" xfId="0" applyAlignment="1">
      <alignment horizontal="right" indent="2"/>
    </xf>
    <xf numFmtId="0" fontId="0" fillId="0" borderId="0" xfId="0" applyAlignment="1">
      <alignment horizontal="right" indent="3"/>
    </xf>
    <xf numFmtId="166" fontId="0" fillId="0" borderId="0" xfId="0" applyNumberFormat="1" applyAlignment="1" applyProtection="1">
      <alignment horizontal="right" indent="8"/>
      <protection locked="0"/>
    </xf>
    <xf numFmtId="166" fontId="0" fillId="0" borderId="2" xfId="0" applyNumberFormat="1" applyBorder="1" applyAlignment="1" applyProtection="1">
      <alignment horizontal="right" indent="2"/>
      <protection locked="0"/>
    </xf>
    <xf numFmtId="10" fontId="7" fillId="0" borderId="4" xfId="35" applyNumberFormat="1" applyFont="1" applyBorder="1" applyAlignment="1" applyProtection="1">
      <alignment horizontal="right" indent="2"/>
      <protection locked="0"/>
    </xf>
    <xf numFmtId="166" fontId="0" fillId="0" borderId="0" xfId="0" applyNumberFormat="1" applyAlignment="1" applyProtection="1">
      <alignment horizontal="right" indent="1"/>
      <protection locked="0"/>
    </xf>
    <xf numFmtId="14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2" xfId="0" applyNumberFormat="1" applyBorder="1" applyAlignment="1">
      <alignment horizontal="right" indent="2"/>
    </xf>
    <xf numFmtId="10" fontId="7" fillId="0" borderId="4" xfId="35" applyNumberFormat="1" applyFont="1" applyBorder="1" applyAlignment="1" applyProtection="1">
      <alignment horizontal="right" indent="2"/>
    </xf>
    <xf numFmtId="166" fontId="0" fillId="0" borderId="0" xfId="0" applyNumberFormat="1" applyAlignment="1">
      <alignment horizontal="left" indent="2"/>
    </xf>
    <xf numFmtId="0" fontId="2" fillId="0" borderId="0" xfId="37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right" indent="2"/>
      <protection locked="0"/>
    </xf>
    <xf numFmtId="10" fontId="5" fillId="0" borderId="2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right" indent="1"/>
      <protection locked="0"/>
    </xf>
    <xf numFmtId="0" fontId="10" fillId="0" borderId="0" xfId="0" applyFont="1" applyProtection="1">
      <protection locked="0"/>
    </xf>
    <xf numFmtId="49" fontId="9" fillId="0" borderId="1" xfId="0" applyNumberFormat="1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1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37" applyAlignment="1" applyProtection="1">
      <alignment horizontal="left"/>
      <protection locked="0"/>
    </xf>
    <xf numFmtId="165" fontId="0" fillId="2" borderId="0" xfId="0" applyNumberFormat="1" applyFill="1" applyAlignment="1" applyProtection="1">
      <alignment horizontal="right" indent="1"/>
      <protection locked="0"/>
    </xf>
    <xf numFmtId="0" fontId="12" fillId="0" borderId="0" xfId="0" applyFont="1" applyAlignment="1" applyProtection="1">
      <alignment horizontal="left"/>
      <protection locked="0"/>
    </xf>
    <xf numFmtId="0" fontId="2" fillId="0" borderId="0" xfId="37" applyFill="1" applyAlignment="1" applyProtection="1">
      <alignment horizontal="left"/>
      <protection locked="0"/>
    </xf>
    <xf numFmtId="0" fontId="0" fillId="0" borderId="0" xfId="0" applyAlignment="1" applyProtection="1">
      <alignment horizontal="left" vertical="top" wrapText="1"/>
      <protection locked="0"/>
    </xf>
    <xf numFmtId="168" fontId="0" fillId="0" borderId="0" xfId="0" applyNumberFormat="1" applyAlignment="1" applyProtection="1">
      <alignment horizontal="left"/>
      <protection locked="0"/>
    </xf>
    <xf numFmtId="168" fontId="12" fillId="0" borderId="0" xfId="0" applyNumberFormat="1" applyFont="1" applyAlignment="1" applyProtection="1">
      <alignment horizontal="left"/>
      <protection locked="0"/>
    </xf>
    <xf numFmtId="168" fontId="0" fillId="0" borderId="0" xfId="0" applyNumberFormat="1" applyProtection="1">
      <protection locked="0"/>
    </xf>
    <xf numFmtId="168" fontId="0" fillId="0" borderId="0" xfId="0" applyNumberFormat="1"/>
    <xf numFmtId="168" fontId="0" fillId="0" borderId="0" xfId="0" applyNumberFormat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Fill="1" applyProtection="1">
      <protection locked="0"/>
    </xf>
    <xf numFmtId="10" fontId="0" fillId="0" borderId="0" xfId="0" applyNumberFormat="1" applyFill="1" applyAlignment="1">
      <alignment horizontal="right" indent="2"/>
    </xf>
    <xf numFmtId="14" fontId="5" fillId="3" borderId="0" xfId="0" applyNumberFormat="1" applyFont="1" applyFill="1" applyAlignment="1">
      <alignment horizontal="center"/>
    </xf>
    <xf numFmtId="0" fontId="12" fillId="0" borderId="0" xfId="37" applyFont="1" applyFill="1" applyAlignment="1" applyProtection="1">
      <alignment horizontal="left"/>
      <protection locked="0"/>
    </xf>
  </cellXfs>
  <cellStyles count="3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7" builtinId="8"/>
    <cellStyle name="Normal" xfId="0" builtinId="0"/>
    <cellStyle name="Normal 2" xfId="36" xr:uid="{00000000-0005-0000-0000-000025000000}"/>
    <cellStyle name="Percent" xfId="35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3"/>
  <sheetViews>
    <sheetView tabSelected="1" zoomScale="112" zoomScaleNormal="112" workbookViewId="0">
      <selection activeCell="G94" sqref="G94"/>
    </sheetView>
  </sheetViews>
  <sheetFormatPr defaultColWidth="9" defaultRowHeight="15.5" x14ac:dyDescent="0.35"/>
  <cols>
    <col min="1" max="1" width="12" style="43" customWidth="1"/>
    <col min="2" max="2" width="33.33203125" style="43" customWidth="1"/>
    <col min="3" max="3" width="16.58203125" style="43" customWidth="1"/>
    <col min="4" max="4" width="19.83203125" style="43" customWidth="1"/>
    <col min="5" max="5" width="13.75" style="43" customWidth="1"/>
    <col min="6" max="6" width="31.5" style="43" bestFit="1" customWidth="1"/>
    <col min="7" max="7" width="15.5" style="43" bestFit="1" customWidth="1"/>
    <col min="8" max="8" width="12" style="43" bestFit="1" customWidth="1"/>
    <col min="9" max="16384" width="9" style="43"/>
  </cols>
  <sheetData>
    <row r="1" spans="1:6" x14ac:dyDescent="0.35">
      <c r="A1" s="42" t="str">
        <f>'Template Copy'!A1</f>
        <v>Percent Effort Calculations for Department of Labor Exempt/Non-Exempt Thresholds - 2024-25  Academic Salary Tables</v>
      </c>
      <c r="F1" s="44"/>
    </row>
    <row r="2" spans="1:6" x14ac:dyDescent="0.35">
      <c r="A2" s="17" t="s">
        <v>345</v>
      </c>
      <c r="F2" s="44"/>
    </row>
    <row r="3" spans="1:6" x14ac:dyDescent="0.35">
      <c r="A3" s="43" t="str">
        <f>'Template Copy'!A3</f>
        <v>For employees subject to the earnings test, FLSA status should be Non-Exempt unless weekly earnings ≥ $844</v>
      </c>
      <c r="F3" s="44"/>
    </row>
    <row r="4" spans="1:6" x14ac:dyDescent="0.35">
      <c r="A4" s="43" t="str">
        <f>'Template Copy'!A4</f>
        <v>Annual Threshold Equivalent:  $43,888</v>
      </c>
      <c r="F4" s="44"/>
    </row>
    <row r="5" spans="1:6" x14ac:dyDescent="0.35">
      <c r="A5" s="43" t="str">
        <f>'Template Copy'!A5</f>
        <v>Monthly Threshold Equivalent: $3,658</v>
      </c>
      <c r="F5" s="44"/>
    </row>
    <row r="6" spans="1:6" x14ac:dyDescent="0.35">
      <c r="F6" s="44"/>
    </row>
    <row r="7" spans="1:6" x14ac:dyDescent="0.35">
      <c r="A7" s="43" t="s">
        <v>306</v>
      </c>
      <c r="F7" s="44"/>
    </row>
    <row r="8" spans="1:6" x14ac:dyDescent="0.35">
      <c r="F8" s="45"/>
    </row>
    <row r="9" spans="1:6" x14ac:dyDescent="0.35">
      <c r="B9" s="42" t="s">
        <v>196</v>
      </c>
      <c r="F9" s="45"/>
    </row>
    <row r="10" spans="1:6" ht="31" x14ac:dyDescent="0.35">
      <c r="B10" s="67" t="s">
        <v>34</v>
      </c>
      <c r="C10" s="67"/>
      <c r="D10" s="68"/>
      <c r="E10" s="46" t="s">
        <v>38</v>
      </c>
    </row>
    <row r="11" spans="1:6" x14ac:dyDescent="0.35">
      <c r="B11" s="47" t="s">
        <v>228</v>
      </c>
      <c r="C11" s="45" t="s">
        <v>35</v>
      </c>
      <c r="D11" s="48" t="s">
        <v>36</v>
      </c>
      <c r="E11" s="49" t="s">
        <v>37</v>
      </c>
      <c r="F11" s="42" t="s">
        <v>39</v>
      </c>
    </row>
    <row r="12" spans="1:6" x14ac:dyDescent="0.35">
      <c r="B12" s="58">
        <v>100000</v>
      </c>
      <c r="C12" s="19">
        <f>ROUND(B12/12,2)</f>
        <v>8333.33</v>
      </c>
      <c r="D12" s="38">
        <f>ROUND(B12/2088,2)</f>
        <v>47.89</v>
      </c>
      <c r="E12" s="39">
        <f>'Template Copy'!$B$12/B12</f>
        <v>0.43887999999999999</v>
      </c>
      <c r="F12" s="40">
        <f>B12*E12/52</f>
        <v>844</v>
      </c>
    </row>
    <row r="13" spans="1:6" x14ac:dyDescent="0.35">
      <c r="B13" s="50"/>
      <c r="C13" s="28"/>
      <c r="D13" s="29"/>
      <c r="E13" s="30"/>
      <c r="F13" s="31"/>
    </row>
    <row r="16" spans="1:6" ht="18.5" x14ac:dyDescent="0.45">
      <c r="A16" s="51" t="s">
        <v>227</v>
      </c>
    </row>
    <row r="18" spans="1:8" ht="26" x14ac:dyDescent="0.35">
      <c r="A18" s="52" t="s">
        <v>40</v>
      </c>
      <c r="B18" s="53" t="s">
        <v>207</v>
      </c>
      <c r="C18" s="53" t="s">
        <v>41</v>
      </c>
      <c r="D18" s="53" t="s">
        <v>42</v>
      </c>
      <c r="E18" s="54" t="s">
        <v>43</v>
      </c>
      <c r="F18" s="55" t="s">
        <v>44</v>
      </c>
      <c r="G18" s="69" t="s">
        <v>298</v>
      </c>
      <c r="H18" s="69"/>
    </row>
    <row r="19" spans="1:8" x14ac:dyDescent="0.35">
      <c r="A19" s="62">
        <v>841</v>
      </c>
      <c r="B19" s="56" t="s">
        <v>48</v>
      </c>
      <c r="C19" s="56" t="s">
        <v>46</v>
      </c>
      <c r="D19" s="57">
        <v>36</v>
      </c>
      <c r="E19" s="62">
        <v>851</v>
      </c>
      <c r="F19" s="43" t="s">
        <v>49</v>
      </c>
    </row>
    <row r="20" spans="1:8" x14ac:dyDescent="0.35">
      <c r="A20" s="62">
        <v>843</v>
      </c>
      <c r="B20" s="56" t="s">
        <v>52</v>
      </c>
      <c r="C20" s="56" t="s">
        <v>46</v>
      </c>
      <c r="D20" s="57">
        <v>36</v>
      </c>
      <c r="E20" s="62">
        <v>853</v>
      </c>
      <c r="F20" s="43" t="s">
        <v>53</v>
      </c>
    </row>
    <row r="21" spans="1:8" x14ac:dyDescent="0.35">
      <c r="A21" s="62">
        <v>845</v>
      </c>
      <c r="B21" s="56" t="s">
        <v>56</v>
      </c>
      <c r="C21" s="56" t="s">
        <v>46</v>
      </c>
      <c r="D21" s="57">
        <v>36</v>
      </c>
      <c r="E21" s="62">
        <v>855</v>
      </c>
      <c r="F21" s="43" t="s">
        <v>57</v>
      </c>
    </row>
    <row r="22" spans="1:8" x14ac:dyDescent="0.35">
      <c r="A22" s="62">
        <v>1061</v>
      </c>
      <c r="B22" s="56" t="s">
        <v>58</v>
      </c>
      <c r="C22" s="56" t="s">
        <v>59</v>
      </c>
      <c r="D22" s="57">
        <v>34</v>
      </c>
      <c r="E22" s="62">
        <v>961</v>
      </c>
      <c r="F22" s="43" t="s">
        <v>60</v>
      </c>
    </row>
    <row r="23" spans="1:8" x14ac:dyDescent="0.35">
      <c r="A23" s="62">
        <v>1062</v>
      </c>
      <c r="B23" s="56" t="s">
        <v>61</v>
      </c>
      <c r="C23" s="56" t="s">
        <v>59</v>
      </c>
      <c r="D23" s="57">
        <v>34</v>
      </c>
      <c r="E23" s="62">
        <v>962</v>
      </c>
      <c r="F23" s="43" t="s">
        <v>62</v>
      </c>
    </row>
    <row r="24" spans="1:8" x14ac:dyDescent="0.35">
      <c r="A24" s="62">
        <v>1063</v>
      </c>
      <c r="B24" s="56" t="s">
        <v>63</v>
      </c>
      <c r="C24" s="56" t="s">
        <v>59</v>
      </c>
      <c r="D24" s="57">
        <v>34</v>
      </c>
      <c r="E24" s="62">
        <v>963</v>
      </c>
      <c r="F24" s="43" t="s">
        <v>64</v>
      </c>
    </row>
    <row r="25" spans="1:8" x14ac:dyDescent="0.35">
      <c r="A25" s="62">
        <v>1064</v>
      </c>
      <c r="B25" s="56" t="s">
        <v>65</v>
      </c>
      <c r="C25" s="56" t="s">
        <v>59</v>
      </c>
      <c r="D25" s="57">
        <v>34</v>
      </c>
      <c r="E25" s="62">
        <v>964</v>
      </c>
      <c r="F25" s="43" t="s">
        <v>66</v>
      </c>
    </row>
    <row r="26" spans="1:8" x14ac:dyDescent="0.35">
      <c r="A26" s="62">
        <v>1065</v>
      </c>
      <c r="B26" s="56" t="s">
        <v>67</v>
      </c>
      <c r="C26" s="56" t="s">
        <v>59</v>
      </c>
      <c r="D26" s="57">
        <v>34</v>
      </c>
      <c r="E26" s="62">
        <v>965</v>
      </c>
      <c r="F26" s="43" t="s">
        <v>68</v>
      </c>
    </row>
    <row r="27" spans="1:8" x14ac:dyDescent="0.35">
      <c r="A27" s="62">
        <v>1066</v>
      </c>
      <c r="B27" s="56" t="s">
        <v>69</v>
      </c>
      <c r="C27" s="56" t="s">
        <v>59</v>
      </c>
      <c r="D27" s="57">
        <v>34</v>
      </c>
      <c r="E27" s="62">
        <v>966</v>
      </c>
      <c r="F27" s="43" t="s">
        <v>70</v>
      </c>
    </row>
    <row r="28" spans="1:8" x14ac:dyDescent="0.35">
      <c r="A28" s="62">
        <v>1067</v>
      </c>
      <c r="B28" s="56" t="s">
        <v>71</v>
      </c>
      <c r="C28" s="56" t="s">
        <v>59</v>
      </c>
      <c r="D28" s="57">
        <v>34</v>
      </c>
      <c r="E28" s="62">
        <v>967</v>
      </c>
      <c r="F28" s="43" t="s">
        <v>72</v>
      </c>
    </row>
    <row r="29" spans="1:8" x14ac:dyDescent="0.35">
      <c r="A29" s="62">
        <v>1987</v>
      </c>
      <c r="B29" s="56" t="s">
        <v>73</v>
      </c>
      <c r="C29" s="56">
        <v>541</v>
      </c>
      <c r="D29" s="57" t="s">
        <v>266</v>
      </c>
      <c r="E29" s="62">
        <v>1997</v>
      </c>
      <c r="F29" s="43" t="s">
        <v>74</v>
      </c>
    </row>
    <row r="30" spans="1:8" x14ac:dyDescent="0.35">
      <c r="A30" s="62">
        <v>1988</v>
      </c>
      <c r="B30" s="56" t="s">
        <v>75</v>
      </c>
      <c r="C30" s="56">
        <v>541</v>
      </c>
      <c r="D30" s="57" t="s">
        <v>266</v>
      </c>
      <c r="E30" s="62">
        <v>1998</v>
      </c>
      <c r="F30" s="43" t="s">
        <v>76</v>
      </c>
    </row>
    <row r="31" spans="1:8" x14ac:dyDescent="0.35">
      <c r="A31" s="62">
        <v>1989</v>
      </c>
      <c r="B31" s="56" t="s">
        <v>77</v>
      </c>
      <c r="C31" s="56">
        <v>541</v>
      </c>
      <c r="D31" s="57" t="s">
        <v>266</v>
      </c>
      <c r="E31" s="62">
        <v>1999</v>
      </c>
      <c r="F31" s="43" t="s">
        <v>78</v>
      </c>
    </row>
    <row r="32" spans="1:8" x14ac:dyDescent="0.35">
      <c r="A32" s="62">
        <v>1993</v>
      </c>
      <c r="B32" s="56" t="s">
        <v>242</v>
      </c>
      <c r="C32" s="56">
        <v>541</v>
      </c>
      <c r="D32" s="57" t="s">
        <v>241</v>
      </c>
      <c r="E32" s="62">
        <v>2007</v>
      </c>
      <c r="F32" s="43" t="s">
        <v>311</v>
      </c>
    </row>
    <row r="33" spans="1:8" x14ac:dyDescent="0.35">
      <c r="A33" s="62">
        <v>1994</v>
      </c>
      <c r="B33" s="56" t="s">
        <v>243</v>
      </c>
      <c r="C33" s="56">
        <v>541</v>
      </c>
      <c r="D33" s="57" t="s">
        <v>241</v>
      </c>
      <c r="E33" s="62">
        <v>2008</v>
      </c>
      <c r="F33" s="43" t="s">
        <v>312</v>
      </c>
    </row>
    <row r="34" spans="1:8" x14ac:dyDescent="0.35">
      <c r="A34" s="62">
        <v>1995</v>
      </c>
      <c r="B34" s="56" t="s">
        <v>244</v>
      </c>
      <c r="C34" s="56">
        <v>541</v>
      </c>
      <c r="D34" s="57" t="s">
        <v>241</v>
      </c>
      <c r="E34" s="62">
        <v>2009</v>
      </c>
      <c r="F34" s="43" t="s">
        <v>313</v>
      </c>
    </row>
    <row r="35" spans="1:8" x14ac:dyDescent="0.35">
      <c r="A35" s="62">
        <v>3004</v>
      </c>
      <c r="B35" s="56" t="s">
        <v>79</v>
      </c>
      <c r="C35" s="56">
        <v>557</v>
      </c>
      <c r="D35" s="57" t="s">
        <v>250</v>
      </c>
      <c r="E35" s="62">
        <v>3104</v>
      </c>
      <c r="F35" s="43" t="s">
        <v>80</v>
      </c>
    </row>
    <row r="36" spans="1:8" x14ac:dyDescent="0.35">
      <c r="A36" s="62">
        <v>3014</v>
      </c>
      <c r="B36" s="56" t="s">
        <v>81</v>
      </c>
      <c r="C36" s="56">
        <v>557</v>
      </c>
      <c r="D36" s="57" t="s">
        <v>250</v>
      </c>
      <c r="E36" s="62">
        <v>3114</v>
      </c>
      <c r="F36" s="43" t="s">
        <v>82</v>
      </c>
    </row>
    <row r="37" spans="1:8" x14ac:dyDescent="0.35">
      <c r="A37" s="62">
        <v>3024</v>
      </c>
      <c r="B37" s="56" t="s">
        <v>83</v>
      </c>
      <c r="C37" s="56">
        <v>557</v>
      </c>
      <c r="D37" s="57" t="s">
        <v>250</v>
      </c>
      <c r="E37" s="62">
        <v>3124</v>
      </c>
      <c r="F37" s="43" t="s">
        <v>84</v>
      </c>
    </row>
    <row r="38" spans="1:8" x14ac:dyDescent="0.35">
      <c r="A38" s="62">
        <v>3200</v>
      </c>
      <c r="B38" s="56" t="s">
        <v>85</v>
      </c>
      <c r="C38" s="56">
        <v>541</v>
      </c>
      <c r="D38" s="57" t="s">
        <v>267</v>
      </c>
      <c r="E38" s="62">
        <v>3170</v>
      </c>
      <c r="F38" s="43" t="s">
        <v>86</v>
      </c>
      <c r="G38" s="56"/>
    </row>
    <row r="39" spans="1:8" x14ac:dyDescent="0.35">
      <c r="A39" s="62">
        <v>3207</v>
      </c>
      <c r="B39" s="56" t="s">
        <v>246</v>
      </c>
      <c r="C39" s="56">
        <v>541</v>
      </c>
      <c r="D39" s="57" t="s">
        <v>245</v>
      </c>
      <c r="E39" s="62">
        <v>3171</v>
      </c>
      <c r="F39" s="43" t="s">
        <v>314</v>
      </c>
    </row>
    <row r="40" spans="1:8" x14ac:dyDescent="0.35">
      <c r="A40" s="62">
        <v>3208</v>
      </c>
      <c r="B40" s="56" t="s">
        <v>89</v>
      </c>
      <c r="C40" s="56">
        <v>543</v>
      </c>
      <c r="D40" s="57" t="s">
        <v>269</v>
      </c>
      <c r="E40" s="62">
        <v>3178</v>
      </c>
      <c r="F40" s="43" t="s">
        <v>90</v>
      </c>
    </row>
    <row r="41" spans="1:8" x14ac:dyDescent="0.35">
      <c r="A41" s="62">
        <v>3210</v>
      </c>
      <c r="B41" s="56" t="s">
        <v>91</v>
      </c>
      <c r="C41" s="56">
        <v>541</v>
      </c>
      <c r="D41" s="57" t="s">
        <v>267</v>
      </c>
      <c r="E41" s="62">
        <v>3180</v>
      </c>
      <c r="F41" s="43" t="s">
        <v>92</v>
      </c>
    </row>
    <row r="42" spans="1:8" x14ac:dyDescent="0.35">
      <c r="A42" s="62">
        <v>3217</v>
      </c>
      <c r="B42" s="56" t="s">
        <v>247</v>
      </c>
      <c r="C42" s="56">
        <v>541</v>
      </c>
      <c r="D42" s="57" t="s">
        <v>245</v>
      </c>
      <c r="E42" s="66">
        <v>3181</v>
      </c>
      <c r="F42" s="65" t="s">
        <v>315</v>
      </c>
    </row>
    <row r="43" spans="1:8" x14ac:dyDescent="0.35">
      <c r="A43" s="62">
        <v>3218</v>
      </c>
      <c r="B43" s="56" t="s">
        <v>95</v>
      </c>
      <c r="C43" s="56">
        <v>543</v>
      </c>
      <c r="D43" s="57" t="s">
        <v>269</v>
      </c>
      <c r="E43" s="62">
        <v>3188</v>
      </c>
      <c r="F43" s="43" t="s">
        <v>96</v>
      </c>
    </row>
    <row r="44" spans="1:8" x14ac:dyDescent="0.35">
      <c r="A44" s="62">
        <v>3220</v>
      </c>
      <c r="B44" s="56" t="s">
        <v>97</v>
      </c>
      <c r="C44" s="56">
        <v>541</v>
      </c>
      <c r="D44" s="57" t="s">
        <v>267</v>
      </c>
      <c r="E44" s="62">
        <v>3190</v>
      </c>
      <c r="F44" s="43" t="s">
        <v>98</v>
      </c>
    </row>
    <row r="45" spans="1:8" x14ac:dyDescent="0.35">
      <c r="A45" s="62">
        <v>3227</v>
      </c>
      <c r="B45" s="56" t="s">
        <v>248</v>
      </c>
      <c r="C45" s="56">
        <v>541</v>
      </c>
      <c r="D45" s="57" t="s">
        <v>245</v>
      </c>
      <c r="E45" s="62">
        <v>3191</v>
      </c>
      <c r="F45" s="43" t="s">
        <v>316</v>
      </c>
    </row>
    <row r="46" spans="1:8" x14ac:dyDescent="0.35">
      <c r="A46" s="62">
        <v>3228</v>
      </c>
      <c r="B46" s="56" t="s">
        <v>101</v>
      </c>
      <c r="C46" s="56">
        <v>543</v>
      </c>
      <c r="D46" s="57" t="s">
        <v>269</v>
      </c>
      <c r="E46" s="62">
        <v>3198</v>
      </c>
      <c r="F46" s="43" t="s">
        <v>102</v>
      </c>
    </row>
    <row r="47" spans="1:8" x14ac:dyDescent="0.35">
      <c r="A47" s="62">
        <v>3252</v>
      </c>
      <c r="B47" s="56" t="s">
        <v>103</v>
      </c>
      <c r="C47" s="56">
        <v>575</v>
      </c>
      <c r="D47" s="57">
        <v>23</v>
      </c>
      <c r="E47" s="62">
        <v>3255</v>
      </c>
      <c r="F47" s="43" t="s">
        <v>104</v>
      </c>
      <c r="G47" s="74" t="s">
        <v>354</v>
      </c>
      <c r="H47" s="60"/>
    </row>
    <row r="48" spans="1:8" x14ac:dyDescent="0.35">
      <c r="A48" s="62">
        <v>3256</v>
      </c>
      <c r="B48" s="56" t="s">
        <v>105</v>
      </c>
      <c r="C48" s="56">
        <v>575</v>
      </c>
      <c r="D48" s="57">
        <v>23</v>
      </c>
      <c r="E48" s="62">
        <v>3255</v>
      </c>
      <c r="F48" s="43" t="s">
        <v>104</v>
      </c>
      <c r="G48" s="74" t="s">
        <v>354</v>
      </c>
      <c r="H48" s="60"/>
    </row>
    <row r="49" spans="1:6" x14ac:dyDescent="0.35">
      <c r="A49" s="62">
        <v>3300</v>
      </c>
      <c r="B49" s="56" t="s">
        <v>106</v>
      </c>
      <c r="C49" s="56">
        <v>551</v>
      </c>
      <c r="D49" s="57" t="s">
        <v>270</v>
      </c>
      <c r="E49" s="62">
        <v>3301</v>
      </c>
      <c r="F49" s="43" t="s">
        <v>107</v>
      </c>
    </row>
    <row r="50" spans="1:6" x14ac:dyDescent="0.35">
      <c r="A50" s="63">
        <v>3303</v>
      </c>
      <c r="B50" s="59" t="s">
        <v>249</v>
      </c>
      <c r="C50" s="59">
        <v>551</v>
      </c>
      <c r="D50" s="57" t="s">
        <v>250</v>
      </c>
      <c r="E50" s="62">
        <v>3304</v>
      </c>
      <c r="F50" s="43" t="s">
        <v>251</v>
      </c>
    </row>
    <row r="51" spans="1:6" x14ac:dyDescent="0.35">
      <c r="A51" s="62">
        <v>3305</v>
      </c>
      <c r="B51" s="56" t="s">
        <v>237</v>
      </c>
      <c r="C51" s="56">
        <v>553</v>
      </c>
      <c r="D51" s="57" t="s">
        <v>268</v>
      </c>
      <c r="E51" s="62">
        <v>3306</v>
      </c>
      <c r="F51" s="56" t="s">
        <v>233</v>
      </c>
    </row>
    <row r="52" spans="1:6" x14ac:dyDescent="0.35">
      <c r="A52" s="62">
        <v>3310</v>
      </c>
      <c r="B52" s="56" t="s">
        <v>108</v>
      </c>
      <c r="C52" s="56">
        <v>551</v>
      </c>
      <c r="D52" s="57" t="s">
        <v>270</v>
      </c>
      <c r="E52" s="62">
        <v>3311</v>
      </c>
      <c r="F52" s="43" t="s">
        <v>109</v>
      </c>
    </row>
    <row r="53" spans="1:6" x14ac:dyDescent="0.35">
      <c r="A53" s="63">
        <v>3313</v>
      </c>
      <c r="B53" s="59" t="s">
        <v>252</v>
      </c>
      <c r="C53" s="59">
        <v>551</v>
      </c>
      <c r="D53" s="57" t="s">
        <v>250</v>
      </c>
      <c r="E53" s="62">
        <v>3314</v>
      </c>
      <c r="F53" s="43" t="s">
        <v>253</v>
      </c>
    </row>
    <row r="54" spans="1:6" x14ac:dyDescent="0.35">
      <c r="A54" s="62">
        <v>3315</v>
      </c>
      <c r="B54" s="56" t="s">
        <v>238</v>
      </c>
      <c r="C54" s="56">
        <v>553</v>
      </c>
      <c r="D54" s="57" t="s">
        <v>268</v>
      </c>
      <c r="E54" s="62">
        <v>3316</v>
      </c>
      <c r="F54" s="56" t="s">
        <v>234</v>
      </c>
    </row>
    <row r="55" spans="1:6" x14ac:dyDescent="0.35">
      <c r="A55" s="62">
        <v>3320</v>
      </c>
      <c r="B55" s="56" t="s">
        <v>110</v>
      </c>
      <c r="C55" s="56">
        <v>551</v>
      </c>
      <c r="D55" s="57" t="s">
        <v>270</v>
      </c>
      <c r="E55" s="62">
        <v>3321</v>
      </c>
      <c r="F55" s="43" t="s">
        <v>111</v>
      </c>
    </row>
    <row r="56" spans="1:6" x14ac:dyDescent="0.35">
      <c r="A56" s="63">
        <v>3323</v>
      </c>
      <c r="B56" s="59" t="s">
        <v>254</v>
      </c>
      <c r="C56" s="59">
        <v>551</v>
      </c>
      <c r="D56" s="57" t="s">
        <v>250</v>
      </c>
      <c r="E56" s="62">
        <v>3324</v>
      </c>
      <c r="F56" s="43" t="s">
        <v>255</v>
      </c>
    </row>
    <row r="57" spans="1:6" x14ac:dyDescent="0.35">
      <c r="A57" s="62">
        <v>3325</v>
      </c>
      <c r="B57" s="56" t="s">
        <v>239</v>
      </c>
      <c r="C57" s="56">
        <v>553</v>
      </c>
      <c r="D57" s="57" t="s">
        <v>268</v>
      </c>
      <c r="E57" s="62">
        <v>3326</v>
      </c>
      <c r="F57" s="56" t="s">
        <v>235</v>
      </c>
    </row>
    <row r="58" spans="1:6" x14ac:dyDescent="0.35">
      <c r="A58" s="63">
        <v>3330</v>
      </c>
      <c r="B58" s="59" t="s">
        <v>112</v>
      </c>
      <c r="C58" s="59">
        <v>551</v>
      </c>
      <c r="D58" s="57" t="s">
        <v>270</v>
      </c>
      <c r="E58" s="62">
        <v>3329</v>
      </c>
      <c r="F58" s="43" t="s">
        <v>113</v>
      </c>
    </row>
    <row r="59" spans="1:6" x14ac:dyDescent="0.35">
      <c r="A59" s="63">
        <v>3333</v>
      </c>
      <c r="B59" s="59" t="s">
        <v>256</v>
      </c>
      <c r="C59" s="59">
        <v>551</v>
      </c>
      <c r="D59" s="57" t="s">
        <v>250</v>
      </c>
      <c r="E59" s="62">
        <v>3334</v>
      </c>
      <c r="F59" s="43" t="s">
        <v>257</v>
      </c>
    </row>
    <row r="60" spans="1:6" x14ac:dyDescent="0.35">
      <c r="A60" s="62">
        <v>3335</v>
      </c>
      <c r="B60" s="56" t="s">
        <v>240</v>
      </c>
      <c r="C60" s="56">
        <v>553</v>
      </c>
      <c r="D60" s="57" t="s">
        <v>268</v>
      </c>
      <c r="E60" s="62">
        <v>3336</v>
      </c>
      <c r="F60" s="56" t="s">
        <v>236</v>
      </c>
    </row>
    <row r="61" spans="1:6" x14ac:dyDescent="0.35">
      <c r="A61" s="62">
        <v>3390</v>
      </c>
      <c r="B61" s="56" t="s">
        <v>114</v>
      </c>
      <c r="C61" s="56">
        <v>581</v>
      </c>
      <c r="D61" s="57" t="s">
        <v>272</v>
      </c>
      <c r="E61" s="62">
        <v>3490</v>
      </c>
      <c r="F61" s="43" t="s">
        <v>115</v>
      </c>
    </row>
    <row r="62" spans="1:6" x14ac:dyDescent="0.35">
      <c r="A62" s="62">
        <v>3391</v>
      </c>
      <c r="B62" s="56" t="s">
        <v>116</v>
      </c>
      <c r="C62" s="56">
        <v>581</v>
      </c>
      <c r="D62" s="57" t="s">
        <v>273</v>
      </c>
      <c r="E62" s="62">
        <v>3491</v>
      </c>
      <c r="F62" s="43" t="s">
        <v>117</v>
      </c>
    </row>
    <row r="63" spans="1:6" x14ac:dyDescent="0.35">
      <c r="A63" s="62">
        <v>3392</v>
      </c>
      <c r="B63" s="56" t="s">
        <v>118</v>
      </c>
      <c r="C63" s="56">
        <v>581</v>
      </c>
      <c r="D63" s="57" t="s">
        <v>272</v>
      </c>
      <c r="E63" s="62">
        <v>3492</v>
      </c>
      <c r="F63" s="43" t="s">
        <v>119</v>
      </c>
    </row>
    <row r="64" spans="1:6" x14ac:dyDescent="0.35">
      <c r="A64" s="62">
        <v>3393</v>
      </c>
      <c r="B64" s="56" t="s">
        <v>120</v>
      </c>
      <c r="C64" s="56">
        <v>581</v>
      </c>
      <c r="D64" s="57" t="s">
        <v>273</v>
      </c>
      <c r="E64" s="62">
        <v>3493</v>
      </c>
      <c r="F64" s="43" t="s">
        <v>121</v>
      </c>
    </row>
    <row r="65" spans="1:6" x14ac:dyDescent="0.35">
      <c r="A65" s="62">
        <v>3394</v>
      </c>
      <c r="B65" s="56" t="s">
        <v>122</v>
      </c>
      <c r="C65" s="56">
        <v>581</v>
      </c>
      <c r="D65" s="57" t="s">
        <v>272</v>
      </c>
      <c r="E65" s="62">
        <v>3494</v>
      </c>
      <c r="F65" s="43" t="s">
        <v>123</v>
      </c>
    </row>
    <row r="66" spans="1:6" x14ac:dyDescent="0.35">
      <c r="A66" s="62">
        <v>3395</v>
      </c>
      <c r="B66" s="56" t="s">
        <v>124</v>
      </c>
      <c r="C66" s="56">
        <v>581</v>
      </c>
      <c r="D66" s="57" t="s">
        <v>273</v>
      </c>
      <c r="E66" s="62">
        <v>3495</v>
      </c>
      <c r="F66" s="43" t="s">
        <v>125</v>
      </c>
    </row>
    <row r="67" spans="1:6" x14ac:dyDescent="0.35">
      <c r="A67" s="62">
        <v>3396</v>
      </c>
      <c r="B67" s="56" t="s">
        <v>126</v>
      </c>
      <c r="C67" s="56">
        <v>583</v>
      </c>
      <c r="D67" s="57" t="s">
        <v>271</v>
      </c>
      <c r="E67" s="62">
        <v>3496</v>
      </c>
      <c r="F67" s="43" t="s">
        <v>127</v>
      </c>
    </row>
    <row r="68" spans="1:6" x14ac:dyDescent="0.35">
      <c r="A68" s="62">
        <v>3397</v>
      </c>
      <c r="B68" s="56" t="s">
        <v>128</v>
      </c>
      <c r="C68" s="56">
        <v>583</v>
      </c>
      <c r="D68" s="57" t="s">
        <v>271</v>
      </c>
      <c r="E68" s="62">
        <v>3497</v>
      </c>
      <c r="F68" s="43" t="s">
        <v>129</v>
      </c>
    </row>
    <row r="69" spans="1:6" x14ac:dyDescent="0.35">
      <c r="A69" s="62">
        <v>3398</v>
      </c>
      <c r="B69" s="56" t="s">
        <v>130</v>
      </c>
      <c r="C69" s="56">
        <v>583</v>
      </c>
      <c r="D69" s="57" t="s">
        <v>271</v>
      </c>
      <c r="E69" s="62">
        <v>3498</v>
      </c>
      <c r="F69" s="43" t="s">
        <v>131</v>
      </c>
    </row>
    <row r="70" spans="1:6" x14ac:dyDescent="0.35">
      <c r="A70" s="62">
        <v>3403</v>
      </c>
      <c r="B70" s="56" t="s">
        <v>260</v>
      </c>
      <c r="C70" s="56">
        <v>581</v>
      </c>
      <c r="D70" s="57" t="s">
        <v>258</v>
      </c>
      <c r="E70" s="66">
        <v>3413</v>
      </c>
      <c r="F70" s="65" t="s">
        <v>317</v>
      </c>
    </row>
    <row r="71" spans="1:6" x14ac:dyDescent="0.35">
      <c r="A71" s="62">
        <v>3404</v>
      </c>
      <c r="B71" s="56" t="s">
        <v>261</v>
      </c>
      <c r="C71" s="56">
        <v>581</v>
      </c>
      <c r="D71" s="57" t="s">
        <v>259</v>
      </c>
      <c r="E71" s="62">
        <v>3414</v>
      </c>
      <c r="F71" s="43" t="s">
        <v>318</v>
      </c>
    </row>
    <row r="72" spans="1:6" x14ac:dyDescent="0.35">
      <c r="A72" s="62">
        <v>3405</v>
      </c>
      <c r="B72" s="56" t="s">
        <v>262</v>
      </c>
      <c r="C72" s="56">
        <v>581</v>
      </c>
      <c r="D72" s="57" t="s">
        <v>258</v>
      </c>
      <c r="E72" s="62">
        <v>3415</v>
      </c>
      <c r="F72" s="43" t="s">
        <v>319</v>
      </c>
    </row>
    <row r="73" spans="1:6" x14ac:dyDescent="0.35">
      <c r="A73" s="62">
        <v>3406</v>
      </c>
      <c r="B73" s="56" t="s">
        <v>263</v>
      </c>
      <c r="C73" s="56">
        <v>581</v>
      </c>
      <c r="D73" s="57" t="s">
        <v>259</v>
      </c>
      <c r="E73" s="62">
        <v>3416</v>
      </c>
      <c r="F73" s="43" t="s">
        <v>320</v>
      </c>
    </row>
    <row r="74" spans="1:6" x14ac:dyDescent="0.35">
      <c r="A74" s="62">
        <v>3407</v>
      </c>
      <c r="B74" s="56" t="s">
        <v>264</v>
      </c>
      <c r="C74" s="56">
        <v>581</v>
      </c>
      <c r="D74" s="57" t="s">
        <v>258</v>
      </c>
      <c r="E74" s="62">
        <v>3417</v>
      </c>
      <c r="F74" s="43" t="s">
        <v>321</v>
      </c>
    </row>
    <row r="75" spans="1:6" x14ac:dyDescent="0.35">
      <c r="A75" s="62">
        <v>3408</v>
      </c>
      <c r="B75" s="56" t="s">
        <v>265</v>
      </c>
      <c r="C75" s="56">
        <v>581</v>
      </c>
      <c r="D75" s="57" t="s">
        <v>259</v>
      </c>
      <c r="E75" s="62">
        <v>3418</v>
      </c>
      <c r="F75" s="43" t="s">
        <v>322</v>
      </c>
    </row>
    <row r="76" spans="1:6" x14ac:dyDescent="0.35">
      <c r="A76" s="62">
        <v>3441</v>
      </c>
      <c r="B76" s="56" t="s">
        <v>132</v>
      </c>
      <c r="C76" s="56">
        <v>728</v>
      </c>
      <c r="D76" s="57">
        <v>28</v>
      </c>
      <c r="E76" s="62">
        <v>3442</v>
      </c>
      <c r="F76" s="43" t="s">
        <v>133</v>
      </c>
    </row>
    <row r="77" spans="1:6" x14ac:dyDescent="0.35">
      <c r="A77" s="62">
        <v>3451</v>
      </c>
      <c r="B77" s="56" t="s">
        <v>134</v>
      </c>
      <c r="C77" s="56">
        <v>728</v>
      </c>
      <c r="D77" s="57">
        <v>28</v>
      </c>
      <c r="E77" s="62">
        <v>3452</v>
      </c>
      <c r="F77" s="43" t="s">
        <v>135</v>
      </c>
    </row>
    <row r="78" spans="1:6" x14ac:dyDescent="0.35">
      <c r="A78" s="62">
        <v>3461</v>
      </c>
      <c r="B78" s="56" t="s">
        <v>136</v>
      </c>
      <c r="C78" s="56">
        <v>728</v>
      </c>
      <c r="D78" s="57">
        <v>28</v>
      </c>
      <c r="E78" s="62">
        <v>3462</v>
      </c>
      <c r="F78" s="43" t="s">
        <v>137</v>
      </c>
    </row>
    <row r="79" spans="1:6" x14ac:dyDescent="0.35">
      <c r="A79" s="62">
        <v>3475</v>
      </c>
      <c r="B79" s="56" t="s">
        <v>138</v>
      </c>
      <c r="C79" s="56">
        <v>729</v>
      </c>
      <c r="D79" s="57">
        <v>29</v>
      </c>
      <c r="E79" s="62">
        <v>3476</v>
      </c>
      <c r="F79" s="43" t="s">
        <v>139</v>
      </c>
    </row>
    <row r="80" spans="1:6" x14ac:dyDescent="0.35">
      <c r="A80" s="62">
        <v>3477</v>
      </c>
      <c r="B80" s="56" t="s">
        <v>140</v>
      </c>
      <c r="C80" s="56">
        <v>729</v>
      </c>
      <c r="D80" s="57">
        <v>29</v>
      </c>
      <c r="E80" s="62">
        <v>3478</v>
      </c>
      <c r="F80" s="43" t="s">
        <v>141</v>
      </c>
    </row>
    <row r="81" spans="1:8" x14ac:dyDescent="0.35">
      <c r="A81" s="62">
        <v>3479</v>
      </c>
      <c r="B81" s="56" t="s">
        <v>142</v>
      </c>
      <c r="C81" s="56">
        <v>729</v>
      </c>
      <c r="D81" s="57">
        <v>29</v>
      </c>
      <c r="E81" s="62">
        <v>3480</v>
      </c>
      <c r="F81" s="43" t="s">
        <v>143</v>
      </c>
    </row>
    <row r="82" spans="1:8" x14ac:dyDescent="0.35">
      <c r="A82" s="62">
        <v>3557</v>
      </c>
      <c r="B82" s="56" t="s">
        <v>323</v>
      </c>
      <c r="C82" s="56">
        <v>927</v>
      </c>
      <c r="D82" s="57" t="s">
        <v>295</v>
      </c>
      <c r="E82" s="62">
        <v>3566</v>
      </c>
      <c r="F82" s="56" t="s">
        <v>346</v>
      </c>
    </row>
    <row r="83" spans="1:8" x14ac:dyDescent="0.35">
      <c r="A83" s="62">
        <v>3559</v>
      </c>
      <c r="B83" s="56" t="s">
        <v>324</v>
      </c>
      <c r="C83" s="56">
        <v>927</v>
      </c>
      <c r="D83" s="57" t="s">
        <v>295</v>
      </c>
      <c r="E83" s="62">
        <v>3567</v>
      </c>
      <c r="F83" s="56" t="s">
        <v>347</v>
      </c>
    </row>
    <row r="84" spans="1:8" x14ac:dyDescent="0.35">
      <c r="A84" s="62">
        <v>3561</v>
      </c>
      <c r="B84" s="56" t="s">
        <v>325</v>
      </c>
      <c r="C84" s="56">
        <v>927</v>
      </c>
      <c r="D84" s="57" t="s">
        <v>295</v>
      </c>
      <c r="E84" s="62">
        <v>3568</v>
      </c>
      <c r="F84" s="56" t="s">
        <v>348</v>
      </c>
    </row>
    <row r="85" spans="1:8" x14ac:dyDescent="0.35">
      <c r="A85" s="62">
        <v>3558</v>
      </c>
      <c r="B85" s="56" t="s">
        <v>300</v>
      </c>
      <c r="C85" s="56">
        <v>927</v>
      </c>
      <c r="D85" s="57" t="s">
        <v>303</v>
      </c>
      <c r="E85" s="62">
        <v>3563</v>
      </c>
      <c r="F85" s="56" t="s">
        <v>349</v>
      </c>
    </row>
    <row r="86" spans="1:8" x14ac:dyDescent="0.35">
      <c r="A86" s="62">
        <v>3560</v>
      </c>
      <c r="B86" s="56" t="s">
        <v>301</v>
      </c>
      <c r="C86" s="56">
        <v>927</v>
      </c>
      <c r="D86" s="57" t="s">
        <v>303</v>
      </c>
      <c r="E86" s="62">
        <v>3564</v>
      </c>
      <c r="F86" s="56" t="s">
        <v>350</v>
      </c>
    </row>
    <row r="87" spans="1:8" x14ac:dyDescent="0.35">
      <c r="A87" s="62">
        <v>3562</v>
      </c>
      <c r="B87" s="56" t="s">
        <v>302</v>
      </c>
      <c r="C87" s="56">
        <v>927</v>
      </c>
      <c r="D87" s="57" t="s">
        <v>303</v>
      </c>
      <c r="E87" s="62">
        <v>3565</v>
      </c>
      <c r="F87" s="56" t="s">
        <v>351</v>
      </c>
    </row>
    <row r="88" spans="1:8" x14ac:dyDescent="0.35">
      <c r="A88" s="62">
        <v>3602</v>
      </c>
      <c r="B88" s="56" t="s">
        <v>327</v>
      </c>
      <c r="C88" s="56">
        <v>621</v>
      </c>
      <c r="D88" s="57" t="s">
        <v>326</v>
      </c>
      <c r="E88" s="62">
        <v>3662</v>
      </c>
      <c r="F88" s="56" t="s">
        <v>159</v>
      </c>
      <c r="G88" s="43" t="s">
        <v>299</v>
      </c>
    </row>
    <row r="89" spans="1:8" x14ac:dyDescent="0.35">
      <c r="A89" s="62">
        <v>3603</v>
      </c>
      <c r="B89" s="56" t="s">
        <v>328</v>
      </c>
      <c r="C89" s="56">
        <v>621</v>
      </c>
      <c r="D89" s="57" t="s">
        <v>326</v>
      </c>
      <c r="E89" s="62">
        <v>3663</v>
      </c>
      <c r="F89" s="56" t="s">
        <v>161</v>
      </c>
      <c r="G89" s="43" t="s">
        <v>299</v>
      </c>
    </row>
    <row r="90" spans="1:8" x14ac:dyDescent="0.35">
      <c r="A90" s="62">
        <v>3604</v>
      </c>
      <c r="B90" s="56" t="s">
        <v>329</v>
      </c>
      <c r="C90" s="56">
        <v>621</v>
      </c>
      <c r="D90" s="57" t="s">
        <v>326</v>
      </c>
      <c r="E90" s="62">
        <v>3666</v>
      </c>
      <c r="F90" s="56" t="s">
        <v>167</v>
      </c>
      <c r="G90" s="43" t="s">
        <v>299</v>
      </c>
    </row>
    <row r="91" spans="1:8" x14ac:dyDescent="0.35">
      <c r="A91" s="62">
        <v>3605</v>
      </c>
      <c r="B91" s="56" t="s">
        <v>330</v>
      </c>
      <c r="C91" s="56">
        <v>621</v>
      </c>
      <c r="D91" s="57" t="s">
        <v>326</v>
      </c>
      <c r="E91" s="62">
        <v>3667</v>
      </c>
      <c r="F91" s="56" t="s">
        <v>169</v>
      </c>
      <c r="G91" s="43" t="s">
        <v>299</v>
      </c>
    </row>
    <row r="92" spans="1:8" x14ac:dyDescent="0.35">
      <c r="A92" s="62">
        <v>3606</v>
      </c>
      <c r="B92" s="56" t="s">
        <v>331</v>
      </c>
      <c r="C92" s="56">
        <v>621</v>
      </c>
      <c r="D92" s="57" t="s">
        <v>326</v>
      </c>
      <c r="E92" s="62">
        <v>3670</v>
      </c>
      <c r="F92" s="56" t="s">
        <v>173</v>
      </c>
      <c r="G92" s="43" t="s">
        <v>299</v>
      </c>
    </row>
    <row r="93" spans="1:8" x14ac:dyDescent="0.35">
      <c r="A93" s="62">
        <v>3607</v>
      </c>
      <c r="B93" s="56" t="s">
        <v>332</v>
      </c>
      <c r="C93" s="56">
        <v>621</v>
      </c>
      <c r="D93" s="57" t="s">
        <v>326</v>
      </c>
      <c r="E93" s="62">
        <v>3671</v>
      </c>
      <c r="F93" s="56" t="s">
        <v>175</v>
      </c>
      <c r="G93" s="43" t="s">
        <v>299</v>
      </c>
    </row>
    <row r="94" spans="1:8" x14ac:dyDescent="0.35">
      <c r="A94" s="62">
        <v>3612</v>
      </c>
      <c r="B94" s="56" t="s">
        <v>158</v>
      </c>
      <c r="C94" s="56">
        <v>621</v>
      </c>
      <c r="D94" s="57" t="s">
        <v>333</v>
      </c>
      <c r="E94" s="62">
        <v>3662</v>
      </c>
      <c r="F94" s="43" t="s">
        <v>159</v>
      </c>
      <c r="G94" s="57"/>
      <c r="H94" s="57"/>
    </row>
    <row r="95" spans="1:8" x14ac:dyDescent="0.35">
      <c r="A95" s="62">
        <v>3613</v>
      </c>
      <c r="B95" s="56" t="s">
        <v>160</v>
      </c>
      <c r="C95" s="56">
        <v>621</v>
      </c>
      <c r="D95" s="57" t="s">
        <v>333</v>
      </c>
      <c r="E95" s="62">
        <v>3663</v>
      </c>
      <c r="F95" s="43" t="s">
        <v>161</v>
      </c>
      <c r="G95" s="57"/>
      <c r="H95" s="57"/>
    </row>
    <row r="96" spans="1:8" x14ac:dyDescent="0.35">
      <c r="A96" s="62">
        <v>3614</v>
      </c>
      <c r="B96" s="56" t="s">
        <v>162</v>
      </c>
      <c r="C96" s="56">
        <v>621</v>
      </c>
      <c r="D96" s="57" t="s">
        <v>333</v>
      </c>
      <c r="E96" s="62">
        <v>3664</v>
      </c>
      <c r="F96" s="43" t="s">
        <v>163</v>
      </c>
      <c r="G96" s="57"/>
      <c r="H96" s="57"/>
    </row>
    <row r="97" spans="1:8" x14ac:dyDescent="0.35">
      <c r="A97" s="62">
        <v>3615</v>
      </c>
      <c r="B97" s="56" t="s">
        <v>164</v>
      </c>
      <c r="C97" s="56">
        <v>623</v>
      </c>
      <c r="D97" s="57" t="s">
        <v>230</v>
      </c>
      <c r="E97" s="62">
        <v>3665</v>
      </c>
      <c r="F97" s="43" t="s">
        <v>165</v>
      </c>
    </row>
    <row r="98" spans="1:8" x14ac:dyDescent="0.35">
      <c r="A98" s="62">
        <v>3616</v>
      </c>
      <c r="B98" s="56" t="s">
        <v>166</v>
      </c>
      <c r="C98" s="56">
        <v>621</v>
      </c>
      <c r="D98" s="57" t="s">
        <v>333</v>
      </c>
      <c r="E98" s="62">
        <v>3666</v>
      </c>
      <c r="F98" s="43" t="s">
        <v>167</v>
      </c>
      <c r="G98" s="57"/>
      <c r="H98" s="57"/>
    </row>
    <row r="99" spans="1:8" x14ac:dyDescent="0.35">
      <c r="A99" s="62">
        <v>3617</v>
      </c>
      <c r="B99" s="56" t="s">
        <v>168</v>
      </c>
      <c r="C99" s="56">
        <v>621</v>
      </c>
      <c r="D99" s="57" t="s">
        <v>333</v>
      </c>
      <c r="E99" s="62">
        <v>3667</v>
      </c>
      <c r="F99" s="43" t="s">
        <v>169</v>
      </c>
      <c r="G99" s="57"/>
      <c r="H99" s="57"/>
    </row>
    <row r="100" spans="1:8" x14ac:dyDescent="0.35">
      <c r="A100" s="62">
        <v>3618</v>
      </c>
      <c r="B100" s="56" t="s">
        <v>170</v>
      </c>
      <c r="C100" s="56">
        <v>621</v>
      </c>
      <c r="D100" s="57" t="s">
        <v>333</v>
      </c>
      <c r="E100" s="62">
        <v>3668</v>
      </c>
      <c r="F100" s="43" t="s">
        <v>171</v>
      </c>
      <c r="G100" s="57"/>
      <c r="H100" s="57"/>
    </row>
    <row r="101" spans="1:8" x14ac:dyDescent="0.35">
      <c r="A101" s="62">
        <v>3620</v>
      </c>
      <c r="B101" s="56" t="s">
        <v>172</v>
      </c>
      <c r="C101" s="56">
        <v>621</v>
      </c>
      <c r="D101" s="57" t="s">
        <v>333</v>
      </c>
      <c r="E101" s="62">
        <v>3670</v>
      </c>
      <c r="F101" s="43" t="s">
        <v>173</v>
      </c>
      <c r="G101" s="57"/>
      <c r="H101" s="57"/>
    </row>
    <row r="102" spans="1:8" x14ac:dyDescent="0.35">
      <c r="A102" s="62">
        <v>3621</v>
      </c>
      <c r="B102" s="56" t="s">
        <v>174</v>
      </c>
      <c r="C102" s="56">
        <v>621</v>
      </c>
      <c r="D102" s="57" t="s">
        <v>333</v>
      </c>
      <c r="E102" s="62">
        <v>3671</v>
      </c>
      <c r="F102" s="43" t="s">
        <v>175</v>
      </c>
      <c r="G102" s="57"/>
      <c r="H102" s="57"/>
    </row>
    <row r="103" spans="1:8" x14ac:dyDescent="0.35">
      <c r="A103" s="62">
        <v>3622</v>
      </c>
      <c r="B103" s="56" t="s">
        <v>176</v>
      </c>
      <c r="C103" s="56">
        <v>621</v>
      </c>
      <c r="D103" s="57" t="s">
        <v>333</v>
      </c>
      <c r="E103" s="62">
        <v>3672</v>
      </c>
      <c r="F103" s="43" t="s">
        <v>177</v>
      </c>
      <c r="G103" s="57"/>
      <c r="H103" s="57"/>
    </row>
    <row r="105" spans="1:8" ht="18.5" x14ac:dyDescent="0.45">
      <c r="A105" s="51" t="s">
        <v>231</v>
      </c>
    </row>
    <row r="107" spans="1:8" ht="26" x14ac:dyDescent="0.35">
      <c r="A107" s="52" t="s">
        <v>40</v>
      </c>
      <c r="B107" s="53" t="s">
        <v>207</v>
      </c>
      <c r="C107" s="53" t="s">
        <v>41</v>
      </c>
      <c r="D107" s="53" t="s">
        <v>42</v>
      </c>
      <c r="E107" s="54" t="s">
        <v>43</v>
      </c>
      <c r="F107" s="55" t="s">
        <v>44</v>
      </c>
    </row>
    <row r="108" spans="1:8" x14ac:dyDescent="0.35">
      <c r="A108" s="62">
        <v>840</v>
      </c>
      <c r="B108" s="56" t="s">
        <v>45</v>
      </c>
      <c r="C108" s="56" t="s">
        <v>46</v>
      </c>
      <c r="D108" s="56" t="s">
        <v>186</v>
      </c>
      <c r="E108" s="64">
        <v>850</v>
      </c>
      <c r="F108" s="43" t="s">
        <v>47</v>
      </c>
    </row>
    <row r="109" spans="1:8" x14ac:dyDescent="0.35">
      <c r="A109" s="62">
        <v>842</v>
      </c>
      <c r="B109" s="56" t="s">
        <v>50</v>
      </c>
      <c r="C109" s="56" t="s">
        <v>46</v>
      </c>
      <c r="D109" s="56" t="s">
        <v>186</v>
      </c>
      <c r="E109" s="64">
        <v>852</v>
      </c>
      <c r="F109" s="43" t="s">
        <v>51</v>
      </c>
      <c r="G109" s="56"/>
    </row>
    <row r="110" spans="1:8" x14ac:dyDescent="0.35">
      <c r="A110" s="62">
        <v>844</v>
      </c>
      <c r="B110" s="56" t="s">
        <v>54</v>
      </c>
      <c r="C110" s="56" t="s">
        <v>46</v>
      </c>
      <c r="D110" s="56" t="s">
        <v>186</v>
      </c>
      <c r="E110" s="64">
        <v>854</v>
      </c>
      <c r="F110" s="43" t="s">
        <v>55</v>
      </c>
      <c r="G110" s="56"/>
    </row>
    <row r="111" spans="1:8" x14ac:dyDescent="0.35">
      <c r="A111" s="62">
        <v>3206</v>
      </c>
      <c r="B111" s="56" t="s">
        <v>87</v>
      </c>
      <c r="C111" s="56">
        <v>541</v>
      </c>
      <c r="D111" s="56" t="s">
        <v>186</v>
      </c>
      <c r="E111" s="64">
        <v>3176</v>
      </c>
      <c r="F111" s="43" t="s">
        <v>88</v>
      </c>
    </row>
    <row r="112" spans="1:8" x14ac:dyDescent="0.35">
      <c r="A112" s="62">
        <v>3216</v>
      </c>
      <c r="B112" s="56" t="s">
        <v>93</v>
      </c>
      <c r="C112" s="56">
        <v>541</v>
      </c>
      <c r="D112" s="56" t="s">
        <v>186</v>
      </c>
      <c r="E112" s="64">
        <v>3186</v>
      </c>
      <c r="F112" s="43" t="s">
        <v>94</v>
      </c>
    </row>
    <row r="113" spans="1:7" x14ac:dyDescent="0.35">
      <c r="A113" s="62">
        <v>3226</v>
      </c>
      <c r="B113" s="56" t="s">
        <v>99</v>
      </c>
      <c r="C113" s="56">
        <v>541</v>
      </c>
      <c r="D113" s="56" t="s">
        <v>186</v>
      </c>
      <c r="E113" s="64">
        <v>3196</v>
      </c>
      <c r="F113" s="43" t="s">
        <v>100</v>
      </c>
    </row>
    <row r="114" spans="1:7" x14ac:dyDescent="0.35">
      <c r="A114" s="62">
        <v>3520</v>
      </c>
      <c r="B114" s="56" t="s">
        <v>144</v>
      </c>
      <c r="C114" s="56">
        <v>825</v>
      </c>
      <c r="D114" s="56">
        <v>31</v>
      </c>
      <c r="E114" s="64">
        <v>3530</v>
      </c>
      <c r="F114" s="43" t="s">
        <v>145</v>
      </c>
      <c r="G114" s="43" t="s">
        <v>310</v>
      </c>
    </row>
    <row r="115" spans="1:7" x14ac:dyDescent="0.35">
      <c r="A115" s="62">
        <v>3521</v>
      </c>
      <c r="B115" s="56" t="s">
        <v>146</v>
      </c>
      <c r="C115" s="56">
        <v>825</v>
      </c>
      <c r="D115" s="56">
        <v>31</v>
      </c>
      <c r="E115" s="64">
        <v>3531</v>
      </c>
      <c r="F115" s="43" t="s">
        <v>147</v>
      </c>
      <c r="G115" s="43" t="s">
        <v>310</v>
      </c>
    </row>
    <row r="116" spans="1:7" x14ac:dyDescent="0.35">
      <c r="A116" s="62">
        <v>3522</v>
      </c>
      <c r="B116" s="56" t="s">
        <v>148</v>
      </c>
      <c r="C116" s="56">
        <v>825</v>
      </c>
      <c r="D116" s="56">
        <v>31</v>
      </c>
      <c r="E116" s="64">
        <v>3532</v>
      </c>
      <c r="F116" s="43" t="s">
        <v>149</v>
      </c>
      <c r="G116" s="43" t="s">
        <v>310</v>
      </c>
    </row>
    <row r="117" spans="1:7" x14ac:dyDescent="0.35">
      <c r="A117" s="62">
        <v>3540</v>
      </c>
      <c r="B117" s="56" t="s">
        <v>150</v>
      </c>
      <c r="C117" s="56">
        <v>828</v>
      </c>
      <c r="D117" s="56" t="s">
        <v>186</v>
      </c>
      <c r="E117" s="64">
        <v>3539</v>
      </c>
      <c r="F117" s="43" t="s">
        <v>151</v>
      </c>
    </row>
    <row r="118" spans="1:7" x14ac:dyDescent="0.35">
      <c r="A118" s="62">
        <v>3580</v>
      </c>
      <c r="B118" s="56" t="s">
        <v>152</v>
      </c>
      <c r="C118" s="56">
        <v>828</v>
      </c>
      <c r="D118" s="56" t="s">
        <v>186</v>
      </c>
      <c r="E118" s="64">
        <v>3581</v>
      </c>
      <c r="F118" s="43" t="s">
        <v>153</v>
      </c>
    </row>
    <row r="119" spans="1:7" x14ac:dyDescent="0.35">
      <c r="A119" s="62">
        <v>3600</v>
      </c>
      <c r="B119" s="56" t="s">
        <v>154</v>
      </c>
      <c r="C119" s="56">
        <v>627</v>
      </c>
      <c r="D119" s="56">
        <v>27</v>
      </c>
      <c r="E119" s="64">
        <v>3601</v>
      </c>
      <c r="F119" s="43" t="s">
        <v>155</v>
      </c>
    </row>
    <row r="120" spans="1:7" x14ac:dyDescent="0.35">
      <c r="A120" s="62">
        <v>3610</v>
      </c>
      <c r="B120" s="56" t="s">
        <v>156</v>
      </c>
      <c r="C120" s="56">
        <v>627</v>
      </c>
      <c r="D120" s="56">
        <v>27</v>
      </c>
      <c r="E120" s="64">
        <v>3611</v>
      </c>
      <c r="F120" s="43" t="s">
        <v>157</v>
      </c>
      <c r="G120" s="43" t="s">
        <v>310</v>
      </c>
    </row>
    <row r="121" spans="1:7" x14ac:dyDescent="0.35">
      <c r="A121" s="62">
        <v>3635</v>
      </c>
      <c r="B121" s="56" t="s">
        <v>178</v>
      </c>
      <c r="C121" s="56">
        <v>627</v>
      </c>
      <c r="D121" s="56" t="s">
        <v>186</v>
      </c>
      <c r="E121" s="64">
        <v>3636</v>
      </c>
      <c r="F121" s="43" t="s">
        <v>179</v>
      </c>
      <c r="G121" s="43" t="s">
        <v>310</v>
      </c>
    </row>
    <row r="122" spans="1:7" x14ac:dyDescent="0.35">
      <c r="A122" s="62">
        <v>3637</v>
      </c>
      <c r="B122" s="56" t="s">
        <v>180</v>
      </c>
      <c r="C122" s="56">
        <v>627</v>
      </c>
      <c r="D122" s="56" t="s">
        <v>186</v>
      </c>
      <c r="E122" s="64">
        <v>3638</v>
      </c>
      <c r="F122" s="43" t="s">
        <v>181</v>
      </c>
      <c r="G122" s="56"/>
    </row>
    <row r="123" spans="1:7" x14ac:dyDescent="0.35">
      <c r="A123" s="62">
        <v>3639</v>
      </c>
      <c r="B123" s="56" t="s">
        <v>182</v>
      </c>
      <c r="C123" s="56">
        <v>627</v>
      </c>
      <c r="D123" s="56" t="s">
        <v>186</v>
      </c>
      <c r="E123" s="64">
        <v>3640</v>
      </c>
      <c r="F123" s="43" t="s">
        <v>183</v>
      </c>
      <c r="G123" s="56"/>
    </row>
    <row r="124" spans="1:7" x14ac:dyDescent="0.35">
      <c r="A124" s="62">
        <v>3802</v>
      </c>
      <c r="B124" s="56" t="s">
        <v>184</v>
      </c>
      <c r="C124" s="56">
        <v>928</v>
      </c>
      <c r="D124" s="56" t="s">
        <v>186</v>
      </c>
      <c r="E124" s="64">
        <v>3812</v>
      </c>
      <c r="F124" s="43" t="s">
        <v>185</v>
      </c>
      <c r="G124" s="56"/>
    </row>
    <row r="127" spans="1:7" x14ac:dyDescent="0.35">
      <c r="A127" s="70" t="s">
        <v>307</v>
      </c>
      <c r="B127" s="70"/>
      <c r="C127" s="70"/>
      <c r="D127" s="70"/>
      <c r="E127" s="70"/>
      <c r="F127" s="70"/>
    </row>
    <row r="128" spans="1:7" x14ac:dyDescent="0.35">
      <c r="A128" s="70"/>
      <c r="B128" s="70"/>
      <c r="C128" s="70"/>
      <c r="D128" s="70"/>
      <c r="E128" s="70"/>
      <c r="F128" s="70"/>
    </row>
    <row r="129" spans="1:6" x14ac:dyDescent="0.35">
      <c r="A129" s="70"/>
      <c r="B129" s="70"/>
      <c r="C129" s="70"/>
      <c r="D129" s="70"/>
      <c r="E129" s="70"/>
      <c r="F129" s="70"/>
    </row>
    <row r="130" spans="1:6" x14ac:dyDescent="0.35">
      <c r="A130" s="61"/>
      <c r="B130" s="61"/>
      <c r="C130" s="61"/>
      <c r="D130" s="61"/>
      <c r="E130" s="61"/>
      <c r="F130" s="61"/>
    </row>
    <row r="131" spans="1:6" x14ac:dyDescent="0.35">
      <c r="A131" s="71" t="s">
        <v>352</v>
      </c>
    </row>
    <row r="133" spans="1:6" x14ac:dyDescent="0.35">
      <c r="A133" s="43" t="s">
        <v>232</v>
      </c>
    </row>
  </sheetData>
  <sheetProtection autoFilter="0" pivotTables="0"/>
  <sortState xmlns:xlrd2="http://schemas.microsoft.com/office/spreadsheetml/2017/richdata2" ref="A112:F129">
    <sortCondition ref="A112:A129"/>
  </sortState>
  <mergeCells count="3">
    <mergeCell ref="B10:D10"/>
    <mergeCell ref="G18:H18"/>
    <mergeCell ref="A127:F129"/>
  </mergeCells>
  <conditionalFormatting sqref="E42:F42">
    <cfRule type="duplicateValues" dxfId="1" priority="2"/>
  </conditionalFormatting>
  <conditionalFormatting sqref="E70:F70">
    <cfRule type="duplicateValues" dxfId="0" priority="1"/>
  </conditionalFormatting>
  <hyperlinks>
    <hyperlink ref="D19" location="'T36 Academic Coordinator I FY'!A1" display="'T36 Academic Coordinator I FY'!A1" xr:uid="{00000000-0004-0000-0000-000000000000}"/>
    <hyperlink ref="D20" location="'T36 Academic Coordinator II FY'!A1" display="'T36 Academic Coordinator II FY'!A1" xr:uid="{00000000-0004-0000-0000-000001000000}"/>
    <hyperlink ref="D21" location="'T36 Academic Coordinator III FY'!A1" display="'T36 Academic Coordinator III FY'!A1" xr:uid="{00000000-0004-0000-0000-000002000000}"/>
    <hyperlink ref="D22" location="'T34 Academic Admin I FY'!A1" display="'T34 Academic Admin I FY'!A1" xr:uid="{00000000-0004-0000-0000-000003000000}"/>
    <hyperlink ref="D23" location="'T34 Academic Admin II FY'!A1" display="'T34 Academic Admin II FY'!A1" xr:uid="{00000000-0004-0000-0000-000004000000}"/>
    <hyperlink ref="D24" location="'T34 Academic Adm III FY'!A1" display="'T34 Academic Adm III FY'!A1" xr:uid="{00000000-0004-0000-0000-000005000000}"/>
    <hyperlink ref="D25" location="'T34 Academic Admin  IV FY'!A1" display="'T34 Academic Admin  IV FY'!A1" xr:uid="{00000000-0004-0000-0000-000006000000}"/>
    <hyperlink ref="D26" location="'T34 Academic Admin V FY'!A1" display="'T34 Academic Admin V FY'!A1" xr:uid="{00000000-0004-0000-0000-000007000000}"/>
    <hyperlink ref="D27" location="'T34 Academic Admin VI FY'!A1" display="'T34 Academic Admin VI FY'!A1" xr:uid="{00000000-0004-0000-0000-000008000000}"/>
    <hyperlink ref="D28" location="'T34 Academic Admin VII FY'!A1" display="'T34 Academic Admin VII FY'!A1" xr:uid="{00000000-0004-0000-0000-000009000000}"/>
    <hyperlink ref="D35" location="'T24A Specialist FY'!A1" display="24A" xr:uid="{00000000-0004-0000-0000-00000A000000}"/>
    <hyperlink ref="D67" location="'T37A Project Scientist FY'!A1" display="37A*" xr:uid="{00000000-0004-0000-0000-00000B000000}"/>
    <hyperlink ref="D40" location="'T13A Prof Research FY'!A1" display="13A*" xr:uid="{00000000-0004-0000-0000-00000C000000}"/>
    <hyperlink ref="D76" location="'T28 Coop Extension Advisor FY'!A1" display="'T28 Coop Extension Advisor FY'!A1" xr:uid="{00000000-0004-0000-0000-00000D000000}"/>
    <hyperlink ref="D77" location="'T28 Coop Extension Advisor FY'!A1" display="'T28 Coop Extension Advisor FY'!A1" xr:uid="{00000000-0004-0000-0000-00000E000000}"/>
    <hyperlink ref="D78" location="'T28 Coop Extension Advisor FY'!A1" display="'T28 Coop Extension Advisor FY'!A1" xr:uid="{00000000-0004-0000-0000-00000F000000}"/>
    <hyperlink ref="D79" location="'T29 Specialist Coop Ext FY'!A1" display="'T29 Specialist Coop Ext FY'!A1" xr:uid="{00000000-0004-0000-0000-000010000000}"/>
    <hyperlink ref="D80" location="'T29 Specialist Coop Ext FY'!A1" display="'T29 Specialist Coop Ext FY'!A1" xr:uid="{00000000-0004-0000-0000-000011000000}"/>
    <hyperlink ref="D81" location="'T29 Specialist Coop Ext FY'!A1" display="'T29 Specialist Coop Ext FY'!A1" xr:uid="{00000000-0004-0000-0000-000012000000}"/>
    <hyperlink ref="D97" location="'T26A Librarian Non-Rep'!A1" display="26A*" xr:uid="{00000000-0004-0000-0000-000013000000}"/>
    <hyperlink ref="D32" location="'T14A Prof Research BEE FY'!A1" display="14A" xr:uid="{00000000-0004-0000-0000-000026000000}"/>
    <hyperlink ref="D39" location="'T13A Prof Research FY'!A1" display="13A" xr:uid="{00000000-0004-0000-0000-000027000000}"/>
    <hyperlink ref="D51" location="'T24A Specialist FY'!A1" display="24A*" xr:uid="{00000000-0004-0000-0000-000028000000}"/>
    <hyperlink ref="D50" location="'T24A Specialist FY'!A1" display="24A" xr:uid="{00000000-0004-0000-0000-000029000000}"/>
    <hyperlink ref="D54:D56" location="'T24 Specialist FY'!A1" display="'T24 Specialist FY'!A1" xr:uid="{00000000-0004-0000-0000-00002A000000}"/>
    <hyperlink ref="D70" location="'T37A Project Scientist FY'!A1" display="37A" xr:uid="{00000000-0004-0000-0000-00002B000000}"/>
    <hyperlink ref="D71" location="'T38A Project Scientist BEE FY'!A1" display="38A" xr:uid="{00000000-0004-0000-0000-00002C000000}"/>
    <hyperlink ref="D47" location="'T23 Postdocs EFF 12-1-2018'!A1" display="'T23 Postdocs EFF 12-1-2018'!A1" xr:uid="{00000000-0004-0000-0000-00002D000000}"/>
    <hyperlink ref="D48" location="'T23 Postdocs EFF 12-1-2018'!A1" display="'T23 Postdocs EFF 12-1-2018'!A1" xr:uid="{00000000-0004-0000-0000-00002E000000}"/>
    <hyperlink ref="D29" location="'T14B Prof Research BEE FY'!A1" display="14B" xr:uid="{00000000-0004-0000-0000-00002F000000}"/>
    <hyperlink ref="D30" location="'T14B Prof Research BEE FY'!A1" display="14B" xr:uid="{00000000-0004-0000-0000-000030000000}"/>
    <hyperlink ref="D31" location="'T14B Prof Research BEE FY'!A1" display="14B" xr:uid="{00000000-0004-0000-0000-000031000000}"/>
    <hyperlink ref="D33" location="'T14A Prof Research BEE FY'!A1" display="14A" xr:uid="{00000000-0004-0000-0000-000032000000}"/>
    <hyperlink ref="D34" location="'T14A Prof Research BEE FY'!A1" display="14A" xr:uid="{00000000-0004-0000-0000-000033000000}"/>
    <hyperlink ref="D36" location="'T24A Specialist FY'!A1" display="24A" xr:uid="{00000000-0004-0000-0000-000034000000}"/>
    <hyperlink ref="D37" location="'T24A Specialist FY'!A1" display="24A" xr:uid="{00000000-0004-0000-0000-000035000000}"/>
    <hyperlink ref="D38" location="'T13B Prof Research FY'!A1" display="13B" xr:uid="{00000000-0004-0000-0000-000036000000}"/>
    <hyperlink ref="D43" location="'T13A Prof Research FY'!A1" display="13A*" xr:uid="{00000000-0004-0000-0000-000037000000}"/>
    <hyperlink ref="D42" location="'T13A Prof Research FY'!A1" display="13A" xr:uid="{00000000-0004-0000-0000-000038000000}"/>
    <hyperlink ref="D41" location="'T13B Prof Research FY'!A1" display="13B" xr:uid="{00000000-0004-0000-0000-000039000000}"/>
    <hyperlink ref="D46" location="'T13A Prof Research FY'!A1" display="13A*" xr:uid="{00000000-0004-0000-0000-00003A000000}"/>
    <hyperlink ref="D45" location="'T13A Prof Research FY'!A1" display="13A" xr:uid="{00000000-0004-0000-0000-00003B000000}"/>
    <hyperlink ref="D44" location="'T13B Prof Research FY'!A1" display="13B" xr:uid="{00000000-0004-0000-0000-00003C000000}"/>
    <hyperlink ref="D49" location="'T24B Specialist FY'!A1" display="24B" xr:uid="{00000000-0004-0000-0000-00003D000000}"/>
    <hyperlink ref="D54" location="'T24A Specialist FY'!A1" display="24A*" xr:uid="{00000000-0004-0000-0000-00003E000000}"/>
    <hyperlink ref="D53" location="'T24A Specialist FY'!A1" display="24A" xr:uid="{00000000-0004-0000-0000-00003F000000}"/>
    <hyperlink ref="D52" location="'T24B Specialist FY'!A1" display="24B" xr:uid="{00000000-0004-0000-0000-000040000000}"/>
    <hyperlink ref="D57" location="'T24A Specialist FY'!A1" display="24A*" xr:uid="{00000000-0004-0000-0000-000041000000}"/>
    <hyperlink ref="D56" location="'T24A Specialist FY'!A1" display="24A" xr:uid="{00000000-0004-0000-0000-000042000000}"/>
    <hyperlink ref="D55" location="'T24B Specialist FY'!A1" display="24B" xr:uid="{00000000-0004-0000-0000-000043000000}"/>
    <hyperlink ref="D60" location="'T24A Specialist FY'!A1" display="24A*" xr:uid="{00000000-0004-0000-0000-000044000000}"/>
    <hyperlink ref="D59" location="'T24A Specialist FY'!A1" display="24A" xr:uid="{00000000-0004-0000-0000-000045000000}"/>
    <hyperlink ref="D58" location="'T24B Specialist FY'!A1" display="24B" xr:uid="{00000000-0004-0000-0000-000046000000}"/>
    <hyperlink ref="D61" location="'T37B Project Scientist FY'!A1" display="37B" xr:uid="{00000000-0004-0000-0000-000047000000}"/>
    <hyperlink ref="D62" location="'T38B Project Scientist BEE FY'!A1" display="38B" xr:uid="{00000000-0004-0000-0000-000048000000}"/>
    <hyperlink ref="D63" location="'T37B Project Scientist FY'!A1" display="37B" xr:uid="{00000000-0004-0000-0000-000049000000}"/>
    <hyperlink ref="D64" location="'T38B Project Scientist BEE FY'!A1" display="38B" xr:uid="{00000000-0004-0000-0000-00004A000000}"/>
    <hyperlink ref="D65" location="'T37B Project Scientist FY'!A1" display="37B" xr:uid="{00000000-0004-0000-0000-00004B000000}"/>
    <hyperlink ref="D66" location="'T38B Project Scientist BEE FY'!A1" display="38B" xr:uid="{00000000-0004-0000-0000-00004C000000}"/>
    <hyperlink ref="D68:D69" location="'T37A Project Scientist FY'!A1" display="37A*" xr:uid="{00000000-0004-0000-0000-00004D000000}"/>
    <hyperlink ref="D72" location="'T37A Project Scientist FY'!A1" display="37A" xr:uid="{00000000-0004-0000-0000-00004E000000}"/>
    <hyperlink ref="D73" location="'T38A Project Scientist BEE FY'!A1" display="38A" xr:uid="{00000000-0004-0000-0000-00004F000000}"/>
    <hyperlink ref="D74" location="'T37A Project Scientist FY'!A1" display="37A" xr:uid="{00000000-0004-0000-0000-000050000000}"/>
    <hyperlink ref="D75" location="'T38A Project Scientist BEE FY'!A1" display="38A" xr:uid="{00000000-0004-0000-0000-000051000000}"/>
    <hyperlink ref="D82" location="'T30A Coord. of Public Programs'!A1" display="30A" xr:uid="{00000000-0004-0000-0000-000052000000}"/>
    <hyperlink ref="D83:D84" location="'T30A Coord. of Public Programs'!A1" display="30A" xr:uid="{00000000-0004-0000-0000-000053000000}"/>
    <hyperlink ref="D85" location="'T30B Coord. of Public Programs'!A1" display="30B" xr:uid="{00000000-0004-0000-0000-000054000000}"/>
    <hyperlink ref="D86:D87" location="'T30B Coord. of Public Programs'!A1" display="30B" xr:uid="{00000000-0004-0000-0000-000055000000}"/>
    <hyperlink ref="D88" location="'T26A Librarian Non-Rep'!A1" display="26A*" xr:uid="{D1868C1A-814C-4BF3-9A43-F8C38AEF40D1}"/>
    <hyperlink ref="D89:D93" location="'T26A Librarian Non-Rep'!A1" display="26A*" xr:uid="{F8F42A08-A76D-4BC4-A1C6-3DDF81F52226}"/>
    <hyperlink ref="D94" location="'T26B Librarian Represented'!A1" display="26B" xr:uid="{842217E8-719D-41E2-90B0-40D13D2D0275}"/>
    <hyperlink ref="D95" location="'T26B Librarian Represented'!A1" display="26B" xr:uid="{DB7E5E66-A347-4DA3-90B5-B34BFFF61983}"/>
    <hyperlink ref="D96" location="'T26B Librarian Represented'!A1" display="26B" xr:uid="{5442DC67-CCB1-4B8F-9D27-3D1555F489F1}"/>
    <hyperlink ref="D98" location="'T26B Librarian Represented'!A1" display="26B" xr:uid="{9A9B69B9-6D4C-4B53-A916-D68C1DA9E251}"/>
    <hyperlink ref="D99" location="'T26B Librarian Represented'!A1" display="26B" xr:uid="{812C8E92-1CBD-4257-9AE8-AF34105B3C0F}"/>
    <hyperlink ref="D100" location="'T26B Librarian Represented'!A1" display="26B" xr:uid="{DEB12E63-381A-4EB8-8BC5-27A318A08FC4}"/>
    <hyperlink ref="D101" location="'T26B Librarian Represented'!A1" display="26B" xr:uid="{9C89CD4A-DD33-46E2-A283-D6332E7F6432}"/>
    <hyperlink ref="D102" location="'T26B Librarian Represented'!A1" display="26B" xr:uid="{F567A55C-2F8C-4839-ADFA-53A3B5F86AAE}"/>
    <hyperlink ref="D103" location="'T26B Librarian Represented'!A1" display="26B" xr:uid="{495F44A5-88D7-47EC-84B0-3D4BA93DAA6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A1326-A836-4C5C-B7FB-81FA6F66FEC0}">
  <dimension ref="A1:K64"/>
  <sheetViews>
    <sheetView zoomScale="110" zoomScaleNormal="110" zoomScalePageLayoutView="125" workbookViewId="0">
      <selection activeCell="G7" sqref="G7"/>
    </sheetView>
  </sheetViews>
  <sheetFormatPr defaultColWidth="11" defaultRowHeight="15.5" x14ac:dyDescent="0.35"/>
  <cols>
    <col min="2" max="2" width="9.83203125" customWidth="1"/>
    <col min="3" max="3" width="16.33203125" customWidth="1"/>
    <col min="4" max="4" width="17.08203125" style="1" customWidth="1"/>
    <col min="5" max="5" width="5.58203125" customWidth="1"/>
    <col min="6" max="6" width="11.58203125" customWidth="1"/>
  </cols>
  <sheetData>
    <row r="1" spans="1:11" x14ac:dyDescent="0.35">
      <c r="A1" s="9" t="str">
        <f>'Template Copy'!A1</f>
        <v>Percent Effort Calculations for Department of Labor Exempt/Non-Exempt Thresholds - 2024-25  Academic Salary Tables</v>
      </c>
    </row>
    <row r="2" spans="1:11" x14ac:dyDescent="0.35">
      <c r="A2" s="17" t="str">
        <f>'Template Copy'!A2</f>
        <v>Scales Effective 7/1/2024 - Threshold Effective 7/1/2024</v>
      </c>
    </row>
    <row r="3" spans="1:11" x14ac:dyDescent="0.35">
      <c r="A3" t="str">
        <f>'Template Copy'!A3</f>
        <v>For employees subject to the earnings test, FLSA status should be Non-Exempt unless weekly earnings ≥ $844</v>
      </c>
    </row>
    <row r="4" spans="1:11" x14ac:dyDescent="0.35">
      <c r="A4" t="str">
        <f>'Template Copy'!A4</f>
        <v>Annual Threshold Equivalent:  $43,888</v>
      </c>
    </row>
    <row r="5" spans="1:11" x14ac:dyDescent="0.35">
      <c r="A5" t="str">
        <f>'Template Copy'!A9</f>
        <v>The table below shows the minimum percentage of effort at each step that will produce annual earnings  ≥ $43,888.</v>
      </c>
      <c r="C5" s="1"/>
      <c r="D5"/>
    </row>
    <row r="6" spans="1:11" x14ac:dyDescent="0.35">
      <c r="A6" s="9" t="s">
        <v>286</v>
      </c>
    </row>
    <row r="7" spans="1:11" x14ac:dyDescent="0.35">
      <c r="A7" s="9" t="s">
        <v>308</v>
      </c>
    </row>
    <row r="9" spans="1:11" x14ac:dyDescent="0.35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 x14ac:dyDescent="0.35">
      <c r="C10" s="73">
        <v>45108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 x14ac:dyDescent="0.35">
      <c r="A11" s="9" t="s">
        <v>7</v>
      </c>
      <c r="B11" s="12" t="s">
        <v>203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 x14ac:dyDescent="0.35">
      <c r="B12" s="1"/>
      <c r="D12"/>
    </row>
    <row r="13" spans="1:11" x14ac:dyDescent="0.35">
      <c r="A13" s="9" t="s">
        <v>5</v>
      </c>
      <c r="B13" s="12">
        <v>1</v>
      </c>
      <c r="C13" s="24">
        <v>61920</v>
      </c>
      <c r="D13" s="25">
        <f>'Template Copy'!$B$12/C13</f>
        <v>0.70878552971576225</v>
      </c>
      <c r="E13" s="5"/>
      <c r="F13" s="19">
        <v>29.66</v>
      </c>
      <c r="K13" s="5"/>
    </row>
    <row r="14" spans="1:11" x14ac:dyDescent="0.35">
      <c r="A14" s="9" t="s">
        <v>33</v>
      </c>
      <c r="B14" s="12">
        <v>2</v>
      </c>
      <c r="C14" s="24">
        <v>63592</v>
      </c>
      <c r="D14" s="25">
        <f>'Template Copy'!$B$12/C14</f>
        <v>0.69014970436532896</v>
      </c>
      <c r="E14" s="5"/>
      <c r="F14" s="19">
        <v>30.46</v>
      </c>
      <c r="K14" s="5"/>
    </row>
    <row r="15" spans="1:11" x14ac:dyDescent="0.35">
      <c r="A15" s="9"/>
      <c r="B15" s="12">
        <v>3</v>
      </c>
      <c r="C15" s="24">
        <v>65309</v>
      </c>
      <c r="D15" s="25">
        <f>'Template Copy'!$B$12/C15</f>
        <v>0.67200538976251356</v>
      </c>
      <c r="E15" s="5"/>
      <c r="F15" s="19">
        <v>31.28</v>
      </c>
      <c r="K15" s="5"/>
    </row>
    <row r="16" spans="1:11" x14ac:dyDescent="0.35">
      <c r="A16" s="9"/>
      <c r="B16" s="12">
        <v>4</v>
      </c>
      <c r="C16" s="24">
        <v>67073</v>
      </c>
      <c r="D16" s="25">
        <f>'Template Copy'!$B$12/C16</f>
        <v>0.65433184739015704</v>
      </c>
      <c r="E16" s="5"/>
      <c r="F16" s="19">
        <v>32.129999999999995</v>
      </c>
      <c r="K16" s="5"/>
    </row>
    <row r="17" spans="1:11" x14ac:dyDescent="0.35">
      <c r="A17" s="9"/>
      <c r="B17" s="12">
        <v>5</v>
      </c>
      <c r="C17" s="24">
        <v>68885</v>
      </c>
      <c r="D17" s="25">
        <f>'Template Copy'!$B$12/C17</f>
        <v>0.63711983741017642</v>
      </c>
      <c r="E17" s="5"/>
      <c r="F17" s="19">
        <v>33</v>
      </c>
      <c r="K17" s="5"/>
    </row>
    <row r="18" spans="1:11" x14ac:dyDescent="0.35">
      <c r="A18" s="9"/>
      <c r="B18" s="12">
        <v>6</v>
      </c>
      <c r="C18" s="24">
        <v>70745</v>
      </c>
      <c r="D18" s="25">
        <f>'Template Copy'!$B$12/C18</f>
        <v>0.62036893066647825</v>
      </c>
      <c r="E18" s="5"/>
      <c r="F18" s="19">
        <v>33.89</v>
      </c>
      <c r="K18" s="5"/>
    </row>
    <row r="19" spans="1:11" x14ac:dyDescent="0.35">
      <c r="A19" s="9"/>
      <c r="B19" s="12">
        <v>7</v>
      </c>
      <c r="C19" s="24">
        <v>72656</v>
      </c>
      <c r="D19" s="25">
        <f>'Template Copy'!$B$12/C19</f>
        <v>0.60405197093151286</v>
      </c>
      <c r="E19" s="5"/>
      <c r="F19" s="19">
        <v>34.799999999999997</v>
      </c>
      <c r="K19" s="5"/>
    </row>
    <row r="20" spans="1:11" x14ac:dyDescent="0.35">
      <c r="A20" s="9"/>
      <c r="B20" s="12">
        <v>8</v>
      </c>
      <c r="C20" s="24">
        <v>74616</v>
      </c>
      <c r="D20" s="25">
        <f>'Template Copy'!$B$12/C20</f>
        <v>0.58818483971266211</v>
      </c>
      <c r="E20" s="5"/>
      <c r="F20" s="19">
        <v>35.739999999999995</v>
      </c>
      <c r="K20" s="5"/>
    </row>
    <row r="21" spans="1:11" x14ac:dyDescent="0.35">
      <c r="A21" s="9"/>
      <c r="B21" s="12">
        <v>9</v>
      </c>
      <c r="C21" s="24">
        <v>76631</v>
      </c>
      <c r="D21" s="25">
        <f>'Template Copy'!$B$12/C21</f>
        <v>0.57271861257193568</v>
      </c>
      <c r="E21" s="5"/>
      <c r="F21" s="19">
        <v>36.71</v>
      </c>
      <c r="K21" s="5"/>
    </row>
    <row r="22" spans="1:11" x14ac:dyDescent="0.35">
      <c r="A22" s="9"/>
      <c r="B22" s="9"/>
      <c r="C22" s="24"/>
      <c r="D22" s="25"/>
      <c r="E22" s="5"/>
      <c r="F22" s="19"/>
    </row>
    <row r="23" spans="1:11" x14ac:dyDescent="0.35">
      <c r="A23" s="9" t="s">
        <v>6</v>
      </c>
      <c r="B23" s="12">
        <v>1</v>
      </c>
      <c r="C23" s="24">
        <v>68885</v>
      </c>
      <c r="D23" s="25">
        <f>'Template Copy'!$B$12/C23</f>
        <v>0.63711983741017642</v>
      </c>
      <c r="F23" s="19">
        <v>33</v>
      </c>
      <c r="K23" s="5"/>
    </row>
    <row r="24" spans="1:11" x14ac:dyDescent="0.35">
      <c r="A24" s="9" t="s">
        <v>33</v>
      </c>
      <c r="B24" s="12">
        <v>2</v>
      </c>
      <c r="C24" s="24">
        <v>70745</v>
      </c>
      <c r="D24" s="25">
        <f>'Template Copy'!$B$12/C24</f>
        <v>0.62036893066647825</v>
      </c>
      <c r="F24" s="19">
        <v>33.89</v>
      </c>
      <c r="K24" s="5"/>
    </row>
    <row r="25" spans="1:11" x14ac:dyDescent="0.35">
      <c r="A25" s="9"/>
      <c r="B25" s="12">
        <v>3</v>
      </c>
      <c r="C25" s="24">
        <v>72656</v>
      </c>
      <c r="D25" s="25">
        <f>'Template Copy'!$B$12/C25</f>
        <v>0.60405197093151286</v>
      </c>
      <c r="F25" s="19">
        <v>34.799999999999997</v>
      </c>
      <c r="K25" s="5"/>
    </row>
    <row r="26" spans="1:11" x14ac:dyDescent="0.35">
      <c r="A26" s="9"/>
      <c r="B26" s="12">
        <v>4</v>
      </c>
      <c r="C26" s="24">
        <v>74616</v>
      </c>
      <c r="D26" s="25">
        <f>'Template Copy'!$B$12/C26</f>
        <v>0.58818483971266211</v>
      </c>
      <c r="F26" s="19">
        <v>35.739999999999995</v>
      </c>
      <c r="K26" s="5"/>
    </row>
    <row r="27" spans="1:11" x14ac:dyDescent="0.35">
      <c r="A27" s="9"/>
      <c r="B27" s="12">
        <v>5</v>
      </c>
      <c r="C27" s="24">
        <v>76631</v>
      </c>
      <c r="D27" s="25">
        <f>'Template Copy'!$B$12/C27</f>
        <v>0.57271861257193568</v>
      </c>
      <c r="F27" s="19">
        <v>36.71</v>
      </c>
      <c r="K27" s="5"/>
    </row>
    <row r="28" spans="1:11" x14ac:dyDescent="0.35">
      <c r="A28" s="9"/>
      <c r="B28" s="12">
        <v>6</v>
      </c>
      <c r="C28" s="24">
        <v>78701</v>
      </c>
      <c r="D28" s="25">
        <f>'Template Copy'!$B$12/C28</f>
        <v>0.55765492179260745</v>
      </c>
      <c r="F28" s="19">
        <v>37.699999999999996</v>
      </c>
      <c r="K28" s="5"/>
    </row>
    <row r="29" spans="1:11" x14ac:dyDescent="0.35">
      <c r="A29" s="9"/>
      <c r="B29" s="12">
        <v>7</v>
      </c>
      <c r="C29" s="24">
        <v>80826</v>
      </c>
      <c r="D29" s="25">
        <f>'Template Copy'!$B$12/C29</f>
        <v>0.54299359117115775</v>
      </c>
      <c r="F29" s="19">
        <v>38.71</v>
      </c>
      <c r="K29" s="5"/>
    </row>
    <row r="30" spans="1:11" x14ac:dyDescent="0.35">
      <c r="A30" s="9"/>
      <c r="B30" s="12">
        <v>8</v>
      </c>
      <c r="C30" s="24">
        <v>83009</v>
      </c>
      <c r="D30" s="25">
        <f>'Template Copy'!$B$12/C30</f>
        <v>0.52871375393029674</v>
      </c>
      <c r="F30" s="19">
        <v>39.76</v>
      </c>
      <c r="K30" s="5"/>
    </row>
    <row r="31" spans="1:11" x14ac:dyDescent="0.35">
      <c r="A31" s="9"/>
      <c r="B31" s="12">
        <v>9</v>
      </c>
      <c r="C31" s="24">
        <v>85251</v>
      </c>
      <c r="D31" s="25">
        <f>'Template Copy'!$B$12/C31</f>
        <v>0.51480921044914429</v>
      </c>
      <c r="F31" s="19">
        <v>40.83</v>
      </c>
      <c r="K31" s="5"/>
    </row>
    <row r="32" spans="1:11" x14ac:dyDescent="0.35">
      <c r="A32" s="9"/>
      <c r="B32" s="12">
        <v>10</v>
      </c>
      <c r="C32" s="24">
        <v>87552</v>
      </c>
      <c r="D32" s="25">
        <f>'Template Copy'!$B$12/C32</f>
        <v>0.50127923976608191</v>
      </c>
      <c r="F32" s="19">
        <v>41.94</v>
      </c>
      <c r="K32" s="5"/>
    </row>
    <row r="33" spans="1:11" x14ac:dyDescent="0.35">
      <c r="A33" s="9"/>
      <c r="B33" s="12">
        <v>11</v>
      </c>
      <c r="C33" s="24">
        <v>89916</v>
      </c>
      <c r="D33" s="25">
        <f>'Template Copy'!$B$12/C33</f>
        <v>0.48810000444859647</v>
      </c>
      <c r="F33" s="19">
        <v>43.07</v>
      </c>
      <c r="K33" s="5"/>
    </row>
    <row r="34" spans="1:11" x14ac:dyDescent="0.35">
      <c r="A34" s="9"/>
      <c r="B34" s="12">
        <v>12</v>
      </c>
      <c r="C34" s="24">
        <v>92345</v>
      </c>
      <c r="D34" s="25">
        <f>'Template Copy'!$B$12/C34</f>
        <v>0.47526124857869945</v>
      </c>
      <c r="F34" s="19">
        <v>44.23</v>
      </c>
      <c r="K34" s="5"/>
    </row>
    <row r="35" spans="1:11" x14ac:dyDescent="0.35">
      <c r="A35" s="9"/>
      <c r="B35" s="12">
        <v>13</v>
      </c>
      <c r="C35" s="24">
        <v>94837</v>
      </c>
      <c r="D35" s="25">
        <f>'Template Copy'!$B$12/C35</f>
        <v>0.46277296835623227</v>
      </c>
      <c r="F35" s="19">
        <v>45.43</v>
      </c>
      <c r="K35" s="5"/>
    </row>
    <row r="36" spans="1:11" x14ac:dyDescent="0.35">
      <c r="A36" s="9"/>
      <c r="B36" s="12">
        <v>14</v>
      </c>
      <c r="C36" s="24">
        <v>97397</v>
      </c>
      <c r="D36" s="25">
        <f>'Template Copy'!$B$12/C36</f>
        <v>0.45060936168465149</v>
      </c>
      <c r="F36" s="19">
        <v>46.65</v>
      </c>
      <c r="K36" s="5"/>
    </row>
    <row r="37" spans="1:11" x14ac:dyDescent="0.35">
      <c r="A37" s="9"/>
      <c r="B37" s="12">
        <v>15</v>
      </c>
      <c r="C37" s="24">
        <v>100028</v>
      </c>
      <c r="D37" s="25">
        <f>'Template Copy'!$B$12/C37</f>
        <v>0.43875714799856042</v>
      </c>
      <c r="F37" s="19">
        <v>47.91</v>
      </c>
      <c r="K37" s="5"/>
    </row>
    <row r="38" spans="1:11" x14ac:dyDescent="0.35">
      <c r="A38" s="9"/>
      <c r="B38" s="12">
        <v>16</v>
      </c>
      <c r="C38" s="24">
        <v>102728</v>
      </c>
      <c r="D38" s="25">
        <f>'Template Copy'!$B$12/C38</f>
        <v>0.42722529398021963</v>
      </c>
      <c r="F38" s="19">
        <v>49.199999999999996</v>
      </c>
      <c r="K38" s="5"/>
    </row>
    <row r="39" spans="1:11" x14ac:dyDescent="0.35">
      <c r="A39" s="9"/>
      <c r="B39" s="12">
        <v>17</v>
      </c>
      <c r="C39" s="24">
        <v>105502</v>
      </c>
      <c r="D39" s="25">
        <f>'Template Copy'!$B$12/C39</f>
        <v>0.41599211389357549</v>
      </c>
      <c r="F39" s="19">
        <v>50.53</v>
      </c>
      <c r="K39" s="5"/>
    </row>
    <row r="40" spans="1:11" x14ac:dyDescent="0.35">
      <c r="A40" s="9"/>
      <c r="B40" s="12">
        <v>18</v>
      </c>
      <c r="C40" s="24">
        <v>108349</v>
      </c>
      <c r="D40" s="25">
        <f>'Template Copy'!$B$12/C40</f>
        <v>0.40506142188668098</v>
      </c>
      <c r="F40" s="19">
        <v>51.9</v>
      </c>
      <c r="K40" s="5"/>
    </row>
    <row r="41" spans="1:11" x14ac:dyDescent="0.35">
      <c r="A41" s="9"/>
      <c r="B41" s="9"/>
      <c r="C41" s="24"/>
      <c r="D41" s="25"/>
      <c r="F41" s="19"/>
    </row>
    <row r="42" spans="1:11" x14ac:dyDescent="0.35">
      <c r="A42" s="9" t="s">
        <v>33</v>
      </c>
      <c r="B42" s="12">
        <v>1</v>
      </c>
      <c r="C42" s="24">
        <v>92345</v>
      </c>
      <c r="D42" s="25">
        <f>'Template Copy'!$B$12/C42</f>
        <v>0.47526124857869945</v>
      </c>
      <c r="F42" s="19">
        <v>44.23</v>
      </c>
      <c r="K42" s="5"/>
    </row>
    <row r="43" spans="1:11" x14ac:dyDescent="0.35">
      <c r="A43" s="9"/>
      <c r="B43" s="12">
        <v>2</v>
      </c>
      <c r="C43" s="24">
        <v>94837</v>
      </c>
      <c r="D43" s="25">
        <f>'Template Copy'!$B$12/C43</f>
        <v>0.46277296835623227</v>
      </c>
      <c r="F43" s="19">
        <v>45.43</v>
      </c>
      <c r="K43" s="5"/>
    </row>
    <row r="44" spans="1:11" x14ac:dyDescent="0.35">
      <c r="B44" s="12">
        <v>3</v>
      </c>
      <c r="C44" s="24">
        <v>97397</v>
      </c>
      <c r="D44" s="25">
        <f>'Template Copy'!$B$12/C44</f>
        <v>0.45060936168465149</v>
      </c>
      <c r="F44" s="19">
        <v>46.65</v>
      </c>
      <c r="K44" s="5"/>
    </row>
    <row r="45" spans="1:11" x14ac:dyDescent="0.35">
      <c r="B45" s="12">
        <v>4</v>
      </c>
      <c r="C45" s="24">
        <v>100028</v>
      </c>
      <c r="D45" s="25">
        <f>'Template Copy'!$B$12/C45</f>
        <v>0.43875714799856042</v>
      </c>
      <c r="F45" s="19">
        <v>47.91</v>
      </c>
      <c r="K45" s="5"/>
    </row>
    <row r="46" spans="1:11" x14ac:dyDescent="0.35">
      <c r="B46" s="12">
        <v>5</v>
      </c>
      <c r="C46" s="24">
        <v>102728</v>
      </c>
      <c r="D46" s="25">
        <f>'Template Copy'!$B$12/C46</f>
        <v>0.42722529398021963</v>
      </c>
      <c r="F46" s="19">
        <v>49.199999999999996</v>
      </c>
      <c r="K46" s="5"/>
    </row>
    <row r="47" spans="1:11" x14ac:dyDescent="0.35">
      <c r="B47" s="12">
        <v>6</v>
      </c>
      <c r="C47" s="24">
        <v>105502</v>
      </c>
      <c r="D47" s="25">
        <f>'Template Copy'!$B$12/C47</f>
        <v>0.41599211389357549</v>
      </c>
      <c r="F47" s="19">
        <v>50.53</v>
      </c>
      <c r="K47" s="5"/>
    </row>
    <row r="48" spans="1:11" x14ac:dyDescent="0.35">
      <c r="B48" s="12">
        <v>7</v>
      </c>
      <c r="C48" s="24">
        <v>108349</v>
      </c>
      <c r="D48" s="25">
        <f>'Template Copy'!$B$12/C48</f>
        <v>0.40506142188668098</v>
      </c>
      <c r="F48" s="19">
        <v>51.9</v>
      </c>
      <c r="K48" s="5"/>
    </row>
    <row r="49" spans="1:11" x14ac:dyDescent="0.35">
      <c r="B49" s="12">
        <v>8</v>
      </c>
      <c r="C49" s="24">
        <v>111274</v>
      </c>
      <c r="D49" s="25">
        <f>'Template Copy'!$B$12/C49</f>
        <v>0.39441378938476196</v>
      </c>
      <c r="F49" s="19">
        <v>53.3</v>
      </c>
      <c r="K49" s="5"/>
    </row>
    <row r="50" spans="1:11" x14ac:dyDescent="0.35">
      <c r="B50" s="12">
        <v>9</v>
      </c>
      <c r="C50" s="24">
        <v>114281</v>
      </c>
      <c r="D50" s="25">
        <f>'Template Copy'!$B$12/C50</f>
        <v>0.38403584147846098</v>
      </c>
      <c r="F50" s="19">
        <v>54.739999999999995</v>
      </c>
      <c r="K50" s="5"/>
    </row>
    <row r="51" spans="1:11" x14ac:dyDescent="0.35">
      <c r="B51" s="12">
        <v>10</v>
      </c>
      <c r="C51" s="24">
        <v>117366</v>
      </c>
      <c r="D51" s="25">
        <f>'Template Copy'!$B$12/C51</f>
        <v>0.37394134587529609</v>
      </c>
      <c r="F51" s="19">
        <v>56.21</v>
      </c>
      <c r="K51" s="5"/>
    </row>
    <row r="52" spans="1:11" x14ac:dyDescent="0.35">
      <c r="B52" s="12">
        <v>11</v>
      </c>
      <c r="C52" s="24">
        <v>120535</v>
      </c>
      <c r="D52" s="25">
        <f>'Template Copy'!$B$12/C52</f>
        <v>0.36411000954079725</v>
      </c>
      <c r="F52" s="19">
        <v>57.73</v>
      </c>
      <c r="K52" s="5"/>
    </row>
    <row r="53" spans="1:11" x14ac:dyDescent="0.35">
      <c r="B53" s="12">
        <v>12</v>
      </c>
      <c r="C53" s="24">
        <v>123789</v>
      </c>
      <c r="D53" s="25">
        <f>'Template Copy'!$B$12/C53</f>
        <v>0.35453877161944924</v>
      </c>
      <c r="F53" s="19">
        <v>59.29</v>
      </c>
      <c r="K53" s="5"/>
    </row>
    <row r="54" spans="1:11" x14ac:dyDescent="0.35">
      <c r="B54" s="12">
        <v>13</v>
      </c>
      <c r="C54" s="24">
        <v>127130</v>
      </c>
      <c r="D54" s="25">
        <f>'Template Copy'!$B$12/C54</f>
        <v>0.34522142688586488</v>
      </c>
      <c r="F54" s="19">
        <v>60.89</v>
      </c>
      <c r="K54" s="5"/>
    </row>
    <row r="55" spans="1:11" x14ac:dyDescent="0.35">
      <c r="B55" s="12">
        <v>14</v>
      </c>
      <c r="C55" s="24">
        <v>130564</v>
      </c>
      <c r="D55" s="25">
        <f>'Template Copy'!$B$12/C55</f>
        <v>0.33614166232652187</v>
      </c>
      <c r="F55" s="19">
        <v>62.54</v>
      </c>
      <c r="K55" s="5"/>
    </row>
    <row r="56" spans="1:11" x14ac:dyDescent="0.35">
      <c r="B56" s="12">
        <v>15</v>
      </c>
      <c r="C56" s="24">
        <v>134087</v>
      </c>
      <c r="D56" s="25">
        <f>'Template Copy'!$B$12/C56</f>
        <v>0.32730988089822277</v>
      </c>
      <c r="F56" s="19">
        <v>64.22</v>
      </c>
      <c r="K56" s="5"/>
    </row>
    <row r="57" spans="1:11" x14ac:dyDescent="0.35">
      <c r="B57" s="12">
        <v>16</v>
      </c>
      <c r="C57" s="24">
        <v>137708</v>
      </c>
      <c r="D57" s="25">
        <f>'Template Copy'!$B$12/C57</f>
        <v>0.31870334330612599</v>
      </c>
      <c r="F57" s="19">
        <v>65.960000000000008</v>
      </c>
      <c r="K57" s="5"/>
    </row>
    <row r="58" spans="1:11" x14ac:dyDescent="0.35">
      <c r="B58" s="12">
        <v>17</v>
      </c>
      <c r="C58" s="24">
        <v>141427</v>
      </c>
      <c r="D58" s="25">
        <f>'Template Copy'!$B$12/C58</f>
        <v>0.31032263994852466</v>
      </c>
      <c r="F58" s="19">
        <v>67.740000000000009</v>
      </c>
      <c r="K58" s="5"/>
    </row>
    <row r="59" spans="1:11" x14ac:dyDescent="0.35">
      <c r="B59" s="12">
        <v>18</v>
      </c>
      <c r="C59" s="24">
        <v>145246</v>
      </c>
      <c r="D59" s="25">
        <f>'Template Copy'!$B$12/C59</f>
        <v>0.30216322652603173</v>
      </c>
      <c r="F59" s="19">
        <v>69.570000000000007</v>
      </c>
      <c r="K59" s="5"/>
    </row>
    <row r="60" spans="1:11" x14ac:dyDescent="0.35">
      <c r="B60" s="12">
        <v>19</v>
      </c>
      <c r="C60" s="24">
        <v>149167</v>
      </c>
      <c r="D60" s="25">
        <f>'Template Copy'!$B$12/C60</f>
        <v>0.29422057157414172</v>
      </c>
      <c r="F60" s="19">
        <v>71.45</v>
      </c>
      <c r="K60" s="5"/>
    </row>
    <row r="61" spans="1:11" x14ac:dyDescent="0.35">
      <c r="D61" s="3"/>
    </row>
    <row r="62" spans="1:11" x14ac:dyDescent="0.35">
      <c r="A62" t="str">
        <f>'Template Copy'!$A$40</f>
        <v>Updated 5/29/2024</v>
      </c>
    </row>
    <row r="64" spans="1:11" x14ac:dyDescent="0.35">
      <c r="A64" s="41" t="s">
        <v>229</v>
      </c>
    </row>
  </sheetData>
  <hyperlinks>
    <hyperlink ref="A64" location="Intro!A1" display="Back to Intro" xr:uid="{3C887BCD-D839-4AC1-8390-F5A4CBE49690}"/>
  </hyperlinks>
  <pageMargins left="0.75" right="0.75" top="1" bottom="1" header="0.5" footer="0.5"/>
  <pageSetup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8"/>
  <sheetViews>
    <sheetView zoomScale="110" zoomScaleNormal="110" zoomScalePageLayoutView="125" workbookViewId="0">
      <selection activeCell="E30" sqref="E30"/>
    </sheetView>
  </sheetViews>
  <sheetFormatPr defaultColWidth="11" defaultRowHeight="15.5" x14ac:dyDescent="0.35"/>
  <cols>
    <col min="2" max="2" width="9.83203125" customWidth="1"/>
    <col min="3" max="3" width="16.33203125" customWidth="1"/>
    <col min="4" max="4" width="17.08203125" style="1" customWidth="1"/>
    <col min="5" max="5" width="5.58203125" customWidth="1"/>
    <col min="6" max="6" width="11.58203125" customWidth="1"/>
  </cols>
  <sheetData>
    <row r="1" spans="1:11" x14ac:dyDescent="0.35">
      <c r="A1" s="9" t="str">
        <f>'Template Copy'!A1</f>
        <v>Percent Effort Calculations for Department of Labor Exempt/Non-Exempt Thresholds - 2024-25  Academic Salary Tables</v>
      </c>
    </row>
    <row r="2" spans="1:11" x14ac:dyDescent="0.35">
      <c r="A2" s="17" t="str">
        <f>'Template Copy'!A2</f>
        <v>Scales Effective 7/1/2024 - Threshold Effective 7/1/2024</v>
      </c>
    </row>
    <row r="3" spans="1:11" x14ac:dyDescent="0.35">
      <c r="A3" t="str">
        <f>'Template Copy'!A3</f>
        <v>For employees subject to the earnings test, FLSA status should be Non-Exempt unless weekly earnings ≥ $844</v>
      </c>
    </row>
    <row r="4" spans="1:11" x14ac:dyDescent="0.35">
      <c r="A4" t="str">
        <f>'Template Copy'!A4</f>
        <v>Annual Threshold Equivalent:  $43,888</v>
      </c>
    </row>
    <row r="5" spans="1:11" x14ac:dyDescent="0.35">
      <c r="A5" t="str">
        <f>'Template Copy'!A9</f>
        <v>The table below shows the minimum percentage of effort at each step that will produce annual earnings  ≥ $43,888.</v>
      </c>
      <c r="C5" s="1"/>
      <c r="D5"/>
    </row>
    <row r="6" spans="1:11" x14ac:dyDescent="0.35">
      <c r="A6" s="9" t="s">
        <v>194</v>
      </c>
    </row>
    <row r="7" spans="1:11" x14ac:dyDescent="0.35">
      <c r="A7" s="9" t="s">
        <v>17</v>
      </c>
    </row>
    <row r="9" spans="1:11" x14ac:dyDescent="0.35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 x14ac:dyDescent="0.35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 x14ac:dyDescent="0.35">
      <c r="A11" s="9" t="s">
        <v>7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 x14ac:dyDescent="0.35">
      <c r="B12" s="1"/>
      <c r="D12"/>
    </row>
    <row r="13" spans="1:11" x14ac:dyDescent="0.35">
      <c r="A13" s="9" t="s">
        <v>5</v>
      </c>
      <c r="B13" s="12">
        <v>1</v>
      </c>
      <c r="C13" s="24">
        <v>65900</v>
      </c>
      <c r="D13" s="25">
        <f>'Template Copy'!$B$12/C13</f>
        <v>0.66597875569044007</v>
      </c>
      <c r="E13" s="5"/>
      <c r="F13" s="19">
        <v>31.57</v>
      </c>
      <c r="K13" s="5"/>
    </row>
    <row r="14" spans="1:11" x14ac:dyDescent="0.35">
      <c r="A14" s="9" t="s">
        <v>16</v>
      </c>
      <c r="B14" s="12">
        <v>2</v>
      </c>
      <c r="C14" s="24">
        <v>69200</v>
      </c>
      <c r="D14" s="25">
        <f>'Template Copy'!$B$12/C14</f>
        <v>0.63421965317919071</v>
      </c>
      <c r="E14" s="5"/>
      <c r="F14" s="19">
        <v>33.15</v>
      </c>
      <c r="K14" s="5"/>
    </row>
    <row r="15" spans="1:11" x14ac:dyDescent="0.35">
      <c r="A15" s="9"/>
      <c r="B15" s="12">
        <v>3</v>
      </c>
      <c r="C15" s="24">
        <v>72400</v>
      </c>
      <c r="D15" s="25">
        <f>'Template Copy'!$B$12/C15</f>
        <v>0.60618784530386738</v>
      </c>
      <c r="E15" s="5"/>
      <c r="F15" s="19">
        <v>34.68</v>
      </c>
      <c r="K15" s="5"/>
    </row>
    <row r="16" spans="1:11" x14ac:dyDescent="0.35">
      <c r="A16" s="9"/>
      <c r="B16" s="12">
        <v>4</v>
      </c>
      <c r="C16" s="24">
        <v>77200</v>
      </c>
      <c r="D16" s="25">
        <f>'Template Copy'!$B$12/C16</f>
        <v>0.5684974093264249</v>
      </c>
      <c r="E16" s="5"/>
      <c r="F16" s="19">
        <v>36.979999999999997</v>
      </c>
      <c r="K16" s="5"/>
    </row>
    <row r="17" spans="1:11" x14ac:dyDescent="0.35">
      <c r="A17" s="9"/>
      <c r="B17" s="12">
        <v>5</v>
      </c>
      <c r="C17" s="24">
        <v>81300</v>
      </c>
      <c r="D17" s="25">
        <f>'Template Copy'!$B$12/C17</f>
        <v>0.53982779827798277</v>
      </c>
      <c r="E17" s="5"/>
      <c r="F17" s="19">
        <v>38.94</v>
      </c>
      <c r="K17" s="5"/>
    </row>
    <row r="18" spans="1:11" x14ac:dyDescent="0.35">
      <c r="A18" s="9"/>
      <c r="B18" s="12">
        <v>6</v>
      </c>
      <c r="C18" s="24">
        <v>86000</v>
      </c>
      <c r="D18" s="25">
        <f>'Template Copy'!$B$12/C18</f>
        <v>0.51032558139534878</v>
      </c>
      <c r="E18" s="5"/>
      <c r="F18" s="19">
        <v>41.19</v>
      </c>
      <c r="K18" s="5"/>
    </row>
    <row r="19" spans="1:11" x14ac:dyDescent="0.35">
      <c r="A19" s="9"/>
      <c r="B19" s="9"/>
      <c r="C19" s="24"/>
      <c r="D19" s="25"/>
      <c r="E19" s="5"/>
      <c r="F19" s="19"/>
    </row>
    <row r="20" spans="1:11" x14ac:dyDescent="0.35">
      <c r="A20" s="9" t="s">
        <v>6</v>
      </c>
      <c r="B20" s="12">
        <v>1</v>
      </c>
      <c r="C20" s="24">
        <v>81400</v>
      </c>
      <c r="D20" s="25">
        <f>'Template Copy'!$B$12/C20</f>
        <v>0.53916461916461922</v>
      </c>
      <c r="F20" s="19">
        <v>38.989999999999995</v>
      </c>
      <c r="K20" s="5"/>
    </row>
    <row r="21" spans="1:11" x14ac:dyDescent="0.35">
      <c r="A21" s="9" t="s">
        <v>16</v>
      </c>
      <c r="B21" s="12">
        <v>2</v>
      </c>
      <c r="C21" s="24">
        <v>86100</v>
      </c>
      <c r="D21" s="25">
        <f>'Template Copy'!$B$12/C21</f>
        <v>0.50973286875725898</v>
      </c>
      <c r="F21" s="19">
        <v>41.239999999999995</v>
      </c>
      <c r="K21" s="5"/>
    </row>
    <row r="22" spans="1:11" x14ac:dyDescent="0.35">
      <c r="A22" s="9"/>
      <c r="B22" s="12">
        <v>3</v>
      </c>
      <c r="C22" s="24">
        <v>89700</v>
      </c>
      <c r="D22" s="25">
        <f>'Template Copy'!$B$12/C22</f>
        <v>0.48927536231884056</v>
      </c>
      <c r="F22" s="19">
        <v>42.96</v>
      </c>
      <c r="K22" s="5"/>
    </row>
    <row r="23" spans="1:11" x14ac:dyDescent="0.35">
      <c r="A23" s="9"/>
      <c r="B23" s="12">
        <v>4</v>
      </c>
      <c r="C23" s="24">
        <v>96900</v>
      </c>
      <c r="D23" s="25">
        <f>'Template Copy'!$B$12/C23</f>
        <v>0.45292053663570692</v>
      </c>
      <c r="F23" s="19">
        <v>46.41</v>
      </c>
      <c r="K23" s="5"/>
    </row>
    <row r="24" spans="1:11" x14ac:dyDescent="0.35">
      <c r="A24" s="9"/>
      <c r="B24" s="12">
        <v>5</v>
      </c>
      <c r="C24" s="24">
        <v>103800</v>
      </c>
      <c r="D24" s="25">
        <f>'Template Copy'!$B$12/C24</f>
        <v>0.42281310211946049</v>
      </c>
      <c r="F24" s="19">
        <v>49.72</v>
      </c>
      <c r="K24" s="5"/>
    </row>
    <row r="25" spans="1:11" x14ac:dyDescent="0.35">
      <c r="A25" s="9"/>
      <c r="B25" s="9"/>
      <c r="C25" s="24"/>
      <c r="D25" s="25"/>
      <c r="F25" s="19"/>
    </row>
    <row r="26" spans="1:11" x14ac:dyDescent="0.35">
      <c r="A26" s="9" t="s">
        <v>16</v>
      </c>
      <c r="B26" s="12">
        <v>1</v>
      </c>
      <c r="C26" s="24">
        <v>97000</v>
      </c>
      <c r="D26" s="25">
        <f>'Template Copy'!$B$12/C26</f>
        <v>0.4524536082474227</v>
      </c>
      <c r="F26" s="19">
        <v>46.46</v>
      </c>
      <c r="K26" s="5"/>
    </row>
    <row r="27" spans="1:11" x14ac:dyDescent="0.35">
      <c r="A27" s="9"/>
      <c r="B27" s="12">
        <v>2</v>
      </c>
      <c r="C27" s="24">
        <v>103900</v>
      </c>
      <c r="D27" s="25">
        <f>'Template Copy'!$B$12/C27</f>
        <v>0.42240615976900864</v>
      </c>
      <c r="F27" s="19">
        <v>49.769999999999996</v>
      </c>
      <c r="K27" s="5"/>
    </row>
    <row r="28" spans="1:11" x14ac:dyDescent="0.35">
      <c r="B28" s="12">
        <v>3</v>
      </c>
      <c r="C28" s="24">
        <v>112800</v>
      </c>
      <c r="D28" s="25">
        <f>'Template Copy'!$B$12/C28</f>
        <v>0.38907801418439714</v>
      </c>
      <c r="F28" s="19">
        <v>54.03</v>
      </c>
      <c r="K28" s="5"/>
    </row>
    <row r="29" spans="1:11" x14ac:dyDescent="0.35">
      <c r="B29" s="12">
        <v>4</v>
      </c>
      <c r="C29" s="24">
        <v>122000</v>
      </c>
      <c r="D29" s="25">
        <f>'Template Copy'!$B$12/C29</f>
        <v>0.35973770491803281</v>
      </c>
      <c r="F29" s="19">
        <v>58.43</v>
      </c>
      <c r="K29" s="5"/>
    </row>
    <row r="30" spans="1:11" x14ac:dyDescent="0.35">
      <c r="B30" s="12">
        <v>5</v>
      </c>
      <c r="C30" s="24">
        <v>130800</v>
      </c>
      <c r="D30" s="25">
        <f>'Template Copy'!$B$12/C30</f>
        <v>0.33553516819571866</v>
      </c>
      <c r="F30" s="19">
        <v>62.65</v>
      </c>
      <c r="K30" s="5"/>
    </row>
    <row r="31" spans="1:11" x14ac:dyDescent="0.35">
      <c r="B31" s="12">
        <v>6</v>
      </c>
      <c r="C31" s="24">
        <v>141300</v>
      </c>
      <c r="D31" s="25">
        <f>'Template Copy'!$B$12/C31</f>
        <v>0.31060155697098374</v>
      </c>
      <c r="F31" s="19">
        <v>67.680000000000007</v>
      </c>
      <c r="K31" s="5"/>
    </row>
    <row r="32" spans="1:11" x14ac:dyDescent="0.35">
      <c r="B32" s="12">
        <v>7</v>
      </c>
      <c r="C32" s="24">
        <v>154800</v>
      </c>
      <c r="D32" s="25">
        <f>'Template Copy'!$B$12/C32</f>
        <v>0.28351421188630493</v>
      </c>
      <c r="F32" s="19">
        <v>74.14</v>
      </c>
      <c r="K32" s="5"/>
    </row>
    <row r="33" spans="1:11" x14ac:dyDescent="0.35">
      <c r="B33" s="12">
        <v>8</v>
      </c>
      <c r="C33" s="24">
        <v>170000</v>
      </c>
      <c r="D33" s="25">
        <f>'Template Copy'!$B$12/C33</f>
        <v>0.25816470588235296</v>
      </c>
      <c r="F33" s="19">
        <v>81.42</v>
      </c>
      <c r="K33" s="5"/>
    </row>
    <row r="34" spans="1:11" x14ac:dyDescent="0.35">
      <c r="B34" s="12">
        <v>9</v>
      </c>
      <c r="C34" s="24">
        <v>185200</v>
      </c>
      <c r="D34" s="25">
        <f>'Template Copy'!$B$12/C34</f>
        <v>0.23697624190064795</v>
      </c>
      <c r="F34" s="19">
        <v>88.7</v>
      </c>
      <c r="K34" s="5"/>
    </row>
    <row r="35" spans="1:11" x14ac:dyDescent="0.35">
      <c r="D35" s="3"/>
    </row>
    <row r="36" spans="1:11" x14ac:dyDescent="0.35">
      <c r="A36" t="str">
        <f>'Template Copy'!$A$40</f>
        <v>Updated 5/29/2024</v>
      </c>
    </row>
    <row r="38" spans="1:11" x14ac:dyDescent="0.35">
      <c r="A38" s="41" t="s">
        <v>229</v>
      </c>
    </row>
  </sheetData>
  <hyperlinks>
    <hyperlink ref="A38" location="Intro!A1" display="Back to Intro" xr:uid="{00000000-0004-0000-0A00-000000000000}"/>
  </hyperlinks>
  <pageMargins left="0.75" right="0.75" top="1" bottom="1" header="0.5" footer="0.5"/>
  <pageSetup orientation="portrait" horizontalDpi="4294967292" vertic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8"/>
  <sheetViews>
    <sheetView zoomScale="110" zoomScaleNormal="110" zoomScalePageLayoutView="125" workbookViewId="0">
      <selection activeCell="G26" sqref="G26"/>
    </sheetView>
  </sheetViews>
  <sheetFormatPr defaultColWidth="11" defaultRowHeight="15.5" x14ac:dyDescent="0.35"/>
  <cols>
    <col min="2" max="2" width="9.83203125" customWidth="1"/>
    <col min="3" max="3" width="16.33203125" customWidth="1"/>
    <col min="4" max="4" width="17.08203125" style="1" customWidth="1"/>
    <col min="5" max="5" width="5.58203125" customWidth="1"/>
    <col min="6" max="6" width="11.58203125" customWidth="1"/>
  </cols>
  <sheetData>
    <row r="1" spans="1:11" x14ac:dyDescent="0.35">
      <c r="A1" s="9" t="str">
        <f>'Template Copy'!A1</f>
        <v>Percent Effort Calculations for Department of Labor Exempt/Non-Exempt Thresholds - 2024-25  Academic Salary Tables</v>
      </c>
    </row>
    <row r="2" spans="1:11" x14ac:dyDescent="0.35">
      <c r="A2" s="17" t="str">
        <f>'Template Copy'!A2</f>
        <v>Scales Effective 7/1/2024 - Threshold Effective 7/1/2024</v>
      </c>
    </row>
    <row r="3" spans="1:11" x14ac:dyDescent="0.35">
      <c r="A3" t="str">
        <f>'Template Copy'!A3</f>
        <v>For employees subject to the earnings test, FLSA status should be Non-Exempt unless weekly earnings ≥ $844</v>
      </c>
    </row>
    <row r="4" spans="1:11" x14ac:dyDescent="0.35">
      <c r="A4" t="str">
        <f>'Template Copy'!A4</f>
        <v>Annual Threshold Equivalent:  $43,888</v>
      </c>
    </row>
    <row r="5" spans="1:11" x14ac:dyDescent="0.35">
      <c r="A5" t="str">
        <f>'Template Copy'!A9</f>
        <v>The table below shows the minimum percentage of effort at each step that will produce annual earnings  ≥ $43,888.</v>
      </c>
      <c r="C5" s="1"/>
      <c r="D5"/>
    </row>
    <row r="6" spans="1:11" x14ac:dyDescent="0.35">
      <c r="A6" s="9" t="s">
        <v>195</v>
      </c>
    </row>
    <row r="7" spans="1:11" x14ac:dyDescent="0.35">
      <c r="A7" s="9" t="s">
        <v>18</v>
      </c>
    </row>
    <row r="9" spans="1:11" x14ac:dyDescent="0.35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 x14ac:dyDescent="0.35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 x14ac:dyDescent="0.35">
      <c r="A11" s="9" t="s">
        <v>7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 x14ac:dyDescent="0.35">
      <c r="A12" s="9"/>
      <c r="B12" s="12"/>
      <c r="D12"/>
    </row>
    <row r="13" spans="1:11" x14ac:dyDescent="0.35">
      <c r="A13" s="9" t="s">
        <v>5</v>
      </c>
      <c r="B13" s="12">
        <v>1</v>
      </c>
      <c r="C13" s="24">
        <v>87700</v>
      </c>
      <c r="D13" s="25">
        <f>'Template Copy'!$B$12/C13</f>
        <v>0.50043329532497149</v>
      </c>
      <c r="E13" s="5"/>
      <c r="F13" s="19">
        <v>42.01</v>
      </c>
      <c r="G13" s="5"/>
      <c r="K13" s="5"/>
    </row>
    <row r="14" spans="1:11" x14ac:dyDescent="0.35">
      <c r="A14" s="9" t="s">
        <v>10</v>
      </c>
      <c r="B14" s="12">
        <v>2</v>
      </c>
      <c r="C14" s="24">
        <v>93100</v>
      </c>
      <c r="D14" s="25">
        <f>'Template Copy'!$B$12/C14</f>
        <v>0.47140708915145008</v>
      </c>
      <c r="E14" s="5"/>
      <c r="F14" s="19">
        <v>44.589999999999996</v>
      </c>
      <c r="G14" s="5"/>
      <c r="K14" s="5"/>
    </row>
    <row r="15" spans="1:11" x14ac:dyDescent="0.35">
      <c r="A15" s="9"/>
      <c r="B15" s="12">
        <v>3</v>
      </c>
      <c r="C15" s="24">
        <v>98000</v>
      </c>
      <c r="D15" s="25">
        <f>'Template Copy'!$B$12/C15</f>
        <v>0.44783673469387753</v>
      </c>
      <c r="E15" s="5"/>
      <c r="F15" s="19">
        <v>46.94</v>
      </c>
      <c r="G15" s="5"/>
      <c r="K15" s="5"/>
    </row>
    <row r="16" spans="1:11" x14ac:dyDescent="0.35">
      <c r="A16" s="9"/>
      <c r="B16" s="12">
        <v>4</v>
      </c>
      <c r="C16" s="24">
        <v>103700</v>
      </c>
      <c r="D16" s="25">
        <f>'Template Copy'!$B$12/C16</f>
        <v>0.42322082931533267</v>
      </c>
      <c r="E16" s="5"/>
      <c r="F16" s="19">
        <v>49.669999999999995</v>
      </c>
      <c r="G16" s="5"/>
      <c r="K16" s="5"/>
    </row>
    <row r="17" spans="1:11" x14ac:dyDescent="0.35">
      <c r="A17" s="9"/>
      <c r="B17" s="12">
        <v>5</v>
      </c>
      <c r="C17" s="24">
        <v>108900</v>
      </c>
      <c r="D17" s="25">
        <f>'Template Copy'!$B$12/C17</f>
        <v>0.40301193755739212</v>
      </c>
      <c r="E17" s="5"/>
      <c r="F17" s="19">
        <v>52.16</v>
      </c>
      <c r="G17" s="5"/>
      <c r="K17" s="5"/>
    </row>
    <row r="18" spans="1:11" x14ac:dyDescent="0.35">
      <c r="A18" s="9"/>
      <c r="B18" s="12">
        <v>6</v>
      </c>
      <c r="C18" s="24">
        <v>114800</v>
      </c>
      <c r="D18" s="25">
        <f>'Template Copy'!$B$12/C18</f>
        <v>0.38229965156794427</v>
      </c>
      <c r="E18" s="5"/>
      <c r="F18" s="19">
        <v>54.989999999999995</v>
      </c>
      <c r="G18" s="5"/>
      <c r="K18" s="5"/>
    </row>
    <row r="19" spans="1:11" x14ac:dyDescent="0.35">
      <c r="A19" s="9"/>
      <c r="B19" s="9"/>
      <c r="C19" s="24"/>
      <c r="D19" s="25"/>
      <c r="E19" s="5"/>
      <c r="F19" s="19"/>
      <c r="G19" s="5"/>
      <c r="K19" s="5"/>
    </row>
    <row r="20" spans="1:11" x14ac:dyDescent="0.35">
      <c r="A20" s="9" t="s">
        <v>6</v>
      </c>
      <c r="B20" s="12">
        <v>1</v>
      </c>
      <c r="C20" s="24">
        <v>109000</v>
      </c>
      <c r="D20" s="25">
        <f>'Template Copy'!$B$12/C20</f>
        <v>0.40264220183486238</v>
      </c>
      <c r="F20" s="19">
        <v>52.21</v>
      </c>
      <c r="G20" s="5"/>
      <c r="K20" s="5"/>
    </row>
    <row r="21" spans="1:11" x14ac:dyDescent="0.35">
      <c r="A21" s="9" t="s">
        <v>10</v>
      </c>
      <c r="B21" s="12">
        <v>2</v>
      </c>
      <c r="C21" s="24">
        <v>114900</v>
      </c>
      <c r="D21" s="25">
        <f>'Template Copy'!$B$12/C21</f>
        <v>0.3819669277632724</v>
      </c>
      <c r="F21" s="19">
        <v>55.03</v>
      </c>
      <c r="G21" s="5"/>
      <c r="K21" s="5"/>
    </row>
    <row r="22" spans="1:11" x14ac:dyDescent="0.35">
      <c r="A22" s="9"/>
      <c r="B22" s="12">
        <v>3</v>
      </c>
      <c r="C22" s="24">
        <v>120700</v>
      </c>
      <c r="D22" s="25">
        <f>'Template Copy'!$B$12/C22</f>
        <v>0.36361226180613088</v>
      </c>
      <c r="F22" s="19">
        <v>57.809999999999995</v>
      </c>
      <c r="G22" s="5"/>
      <c r="K22" s="5"/>
    </row>
    <row r="23" spans="1:11" x14ac:dyDescent="0.35">
      <c r="A23" s="9"/>
      <c r="B23" s="12">
        <v>4</v>
      </c>
      <c r="C23" s="24">
        <v>128100</v>
      </c>
      <c r="D23" s="25">
        <f>'Template Copy'!$B$12/C23</f>
        <v>0.34260733801717408</v>
      </c>
      <c r="F23" s="19">
        <v>61.36</v>
      </c>
      <c r="G23" s="5"/>
      <c r="K23" s="5"/>
    </row>
    <row r="24" spans="1:11" x14ac:dyDescent="0.35">
      <c r="A24" s="9"/>
      <c r="B24" s="12">
        <v>5</v>
      </c>
      <c r="C24" s="24">
        <v>137800</v>
      </c>
      <c r="D24" s="25">
        <f>'Template Copy'!$B$12/C24</f>
        <v>0.31849056603773584</v>
      </c>
      <c r="F24" s="19">
        <v>66</v>
      </c>
      <c r="G24" s="5"/>
      <c r="K24" s="5"/>
    </row>
    <row r="25" spans="1:11" x14ac:dyDescent="0.35">
      <c r="A25" s="9"/>
      <c r="B25" s="9"/>
      <c r="C25" s="24"/>
      <c r="D25" s="25"/>
      <c r="F25" s="19"/>
      <c r="G25" s="5"/>
      <c r="K25" s="5"/>
    </row>
    <row r="26" spans="1:11" x14ac:dyDescent="0.35">
      <c r="A26" s="9" t="s">
        <v>10</v>
      </c>
      <c r="B26" s="12">
        <v>1</v>
      </c>
      <c r="C26" s="24">
        <v>128200</v>
      </c>
      <c r="D26" s="25">
        <f>'Template Copy'!$B$12/C26</f>
        <v>0.34234009360374412</v>
      </c>
      <c r="F26" s="19">
        <v>61.4</v>
      </c>
      <c r="G26" s="5"/>
      <c r="K26" s="5"/>
    </row>
    <row r="27" spans="1:11" x14ac:dyDescent="0.35">
      <c r="A27" s="9"/>
      <c r="B27" s="12">
        <v>2</v>
      </c>
      <c r="C27" s="24">
        <v>137900</v>
      </c>
      <c r="D27" s="25">
        <f>'Template Copy'!$B$12/C27</f>
        <v>0.31825960841189266</v>
      </c>
      <c r="F27" s="19">
        <v>66.050000000000011</v>
      </c>
      <c r="G27" s="5"/>
      <c r="K27" s="5"/>
    </row>
    <row r="28" spans="1:11" x14ac:dyDescent="0.35">
      <c r="A28" s="9"/>
      <c r="B28" s="12">
        <v>3</v>
      </c>
      <c r="C28" s="24">
        <v>148400</v>
      </c>
      <c r="D28" s="25">
        <f>'Template Copy'!$B$12/C28</f>
        <v>0.29574123989218326</v>
      </c>
      <c r="F28" s="19">
        <v>71.08</v>
      </c>
      <c r="G28" s="5"/>
      <c r="K28" s="5"/>
    </row>
    <row r="29" spans="1:11" x14ac:dyDescent="0.35">
      <c r="A29" s="9"/>
      <c r="B29" s="12">
        <v>4</v>
      </c>
      <c r="C29" s="24">
        <v>159500</v>
      </c>
      <c r="D29" s="25">
        <f>'Template Copy'!$B$12/C29</f>
        <v>0.27515987460815045</v>
      </c>
      <c r="F29" s="19">
        <v>76.39</v>
      </c>
      <c r="G29" s="5"/>
      <c r="K29" s="5"/>
    </row>
    <row r="30" spans="1:11" x14ac:dyDescent="0.35">
      <c r="A30" s="9"/>
      <c r="B30" s="12">
        <v>5</v>
      </c>
      <c r="C30" s="24">
        <v>171300</v>
      </c>
      <c r="D30" s="25">
        <f>'Template Copy'!$B$12/C30</f>
        <v>0.25620548744892002</v>
      </c>
      <c r="F30" s="19">
        <v>82.050000000000011</v>
      </c>
      <c r="G30" s="5"/>
      <c r="K30" s="5"/>
    </row>
    <row r="31" spans="1:11" x14ac:dyDescent="0.35">
      <c r="A31" s="9"/>
      <c r="B31" s="12">
        <v>6</v>
      </c>
      <c r="C31" s="24">
        <v>184500</v>
      </c>
      <c r="D31" s="25">
        <f>'Template Copy'!$B$12/C31</f>
        <v>0.23787533875338754</v>
      </c>
      <c r="F31" s="19">
        <v>88.37</v>
      </c>
      <c r="G31" s="5"/>
      <c r="K31" s="5"/>
    </row>
    <row r="32" spans="1:11" x14ac:dyDescent="0.35">
      <c r="A32" s="9"/>
      <c r="B32" s="12">
        <v>7</v>
      </c>
      <c r="C32" s="24">
        <v>199100</v>
      </c>
      <c r="D32" s="25">
        <f>'Template Copy'!$B$12/C32</f>
        <v>0.22043194374686087</v>
      </c>
      <c r="F32" s="19">
        <v>95.36</v>
      </c>
      <c r="G32" s="5"/>
      <c r="K32" s="5"/>
    </row>
    <row r="33" spans="1:11" x14ac:dyDescent="0.35">
      <c r="A33" s="9"/>
      <c r="B33" s="12">
        <v>8</v>
      </c>
      <c r="C33" s="24">
        <v>215300</v>
      </c>
      <c r="D33" s="25">
        <f>'Template Copy'!$B$12/C33</f>
        <v>0.20384579656293544</v>
      </c>
      <c r="F33" s="19">
        <v>103.12</v>
      </c>
      <c r="G33" s="5"/>
      <c r="K33" s="5"/>
    </row>
    <row r="34" spans="1:11" x14ac:dyDescent="0.35">
      <c r="A34" s="9"/>
      <c r="B34" s="12">
        <v>9</v>
      </c>
      <c r="C34" s="24">
        <v>233600</v>
      </c>
      <c r="D34" s="25">
        <f>'Template Copy'!$B$12/C34</f>
        <v>0.18787671232876713</v>
      </c>
      <c r="F34" s="19">
        <v>111.88000000000001</v>
      </c>
      <c r="G34" s="5"/>
      <c r="K34" s="5"/>
    </row>
    <row r="35" spans="1:11" x14ac:dyDescent="0.35">
      <c r="A35" s="9"/>
      <c r="B35" s="9"/>
      <c r="D35" s="3"/>
    </row>
    <row r="36" spans="1:11" x14ac:dyDescent="0.35">
      <c r="A36" t="str">
        <f>'Template Copy'!$A$40</f>
        <v>Updated 5/29/2024</v>
      </c>
    </row>
    <row r="38" spans="1:11" x14ac:dyDescent="0.35">
      <c r="A38" s="41" t="s">
        <v>229</v>
      </c>
    </row>
  </sheetData>
  <hyperlinks>
    <hyperlink ref="A38" location="Intro!A1" display="Back to Intro" xr:uid="{00000000-0004-0000-0B00-000000000000}"/>
  </hyperlinks>
  <pageMargins left="0.75" right="0.75" top="1" bottom="1" header="0.5" footer="0.5"/>
  <pageSetup orientation="portrait" horizontalDpi="4294967292" vertic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0DA61-DF72-41FA-B0F4-2890B1FF60C0}">
  <dimension ref="A1:K38"/>
  <sheetViews>
    <sheetView zoomScaleNormal="100" zoomScalePageLayoutView="125" workbookViewId="0">
      <selection activeCell="D26" sqref="D26"/>
    </sheetView>
  </sheetViews>
  <sheetFormatPr defaultColWidth="11" defaultRowHeight="15.5" x14ac:dyDescent="0.35"/>
  <cols>
    <col min="1" max="1" width="29.25" customWidth="1"/>
    <col min="2" max="2" width="9.83203125" customWidth="1"/>
    <col min="3" max="3" width="16.33203125" customWidth="1"/>
    <col min="4" max="4" width="17.08203125" style="1" customWidth="1"/>
    <col min="5" max="5" width="5.58203125" customWidth="1"/>
    <col min="6" max="6" width="11.58203125" customWidth="1"/>
  </cols>
  <sheetData>
    <row r="1" spans="1:11" x14ac:dyDescent="0.35">
      <c r="A1" s="9" t="str">
        <f>'Template Copy'!A1</f>
        <v>Percent Effort Calculations for Department of Labor Exempt/Non-Exempt Thresholds - 2024-25  Academic Salary Tables</v>
      </c>
    </row>
    <row r="2" spans="1:11" x14ac:dyDescent="0.35">
      <c r="A2" s="17" t="str">
        <f>'Template Copy'!A2</f>
        <v>Scales Effective 7/1/2024 - Threshold Effective 7/1/2024</v>
      </c>
    </row>
    <row r="3" spans="1:11" x14ac:dyDescent="0.35">
      <c r="A3" t="str">
        <f>'Template Copy'!A3</f>
        <v>For employees subject to the earnings test, FLSA status should be Non-Exempt unless weekly earnings ≥ $844</v>
      </c>
    </row>
    <row r="4" spans="1:11" x14ac:dyDescent="0.35">
      <c r="A4" t="str">
        <f>'Template Copy'!A4</f>
        <v>Annual Threshold Equivalent:  $43,888</v>
      </c>
    </row>
    <row r="5" spans="1:11" x14ac:dyDescent="0.35">
      <c r="A5" t="str">
        <f>'Template Copy'!A9</f>
        <v>The table below shows the minimum percentage of effort at each step that will produce annual earnings  ≥ $43,888.</v>
      </c>
      <c r="C5" s="1"/>
      <c r="D5"/>
    </row>
    <row r="6" spans="1:11" x14ac:dyDescent="0.35">
      <c r="A6" s="9" t="s">
        <v>296</v>
      </c>
    </row>
    <row r="7" spans="1:11" x14ac:dyDescent="0.35">
      <c r="A7" s="9" t="s">
        <v>297</v>
      </c>
    </row>
    <row r="9" spans="1:11" x14ac:dyDescent="0.35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 x14ac:dyDescent="0.35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 x14ac:dyDescent="0.35">
      <c r="A11" s="9" t="s">
        <v>7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 x14ac:dyDescent="0.35">
      <c r="A12" s="9"/>
      <c r="B12" s="12"/>
      <c r="D12"/>
    </row>
    <row r="13" spans="1:11" x14ac:dyDescent="0.35">
      <c r="A13" s="9" t="s">
        <v>5</v>
      </c>
      <c r="B13" s="12">
        <v>1</v>
      </c>
      <c r="C13" s="24">
        <v>72400</v>
      </c>
      <c r="D13" s="25">
        <f>'Template Copy'!$B$12/C13</f>
        <v>0.60618784530386738</v>
      </c>
      <c r="E13" s="5"/>
      <c r="F13" s="19">
        <v>34.68</v>
      </c>
      <c r="G13" s="5"/>
      <c r="K13" s="5"/>
    </row>
    <row r="14" spans="1:11" x14ac:dyDescent="0.35">
      <c r="A14" s="9" t="s">
        <v>334</v>
      </c>
      <c r="B14" s="12">
        <v>2</v>
      </c>
      <c r="C14" s="24">
        <v>76800</v>
      </c>
      <c r="D14" s="25">
        <f>'Template Copy'!$B$12/C14</f>
        <v>0.57145833333333329</v>
      </c>
      <c r="E14" s="5"/>
      <c r="F14" s="19">
        <v>36.79</v>
      </c>
      <c r="G14" s="5"/>
      <c r="K14" s="5"/>
    </row>
    <row r="15" spans="1:11" x14ac:dyDescent="0.35">
      <c r="A15" s="9"/>
      <c r="B15" s="12">
        <v>3</v>
      </c>
      <c r="C15" s="24">
        <v>81300</v>
      </c>
      <c r="D15" s="25">
        <f>'Template Copy'!$B$12/C15</f>
        <v>0.53982779827798277</v>
      </c>
      <c r="E15" s="5"/>
      <c r="F15" s="19">
        <v>38.94</v>
      </c>
      <c r="G15" s="5"/>
      <c r="K15" s="5"/>
    </row>
    <row r="16" spans="1:11" x14ac:dyDescent="0.35">
      <c r="A16" s="9"/>
      <c r="B16" s="12">
        <v>4</v>
      </c>
      <c r="C16" s="24">
        <v>86200</v>
      </c>
      <c r="D16" s="25">
        <f>'Template Copy'!$B$12/C16</f>
        <v>0.50914153132250584</v>
      </c>
      <c r="E16" s="5"/>
      <c r="F16" s="19">
        <v>41.29</v>
      </c>
      <c r="G16" s="5"/>
      <c r="K16" s="5"/>
    </row>
    <row r="17" spans="1:11" x14ac:dyDescent="0.35">
      <c r="A17" s="9"/>
      <c r="B17" s="12">
        <v>5</v>
      </c>
      <c r="C17" s="24">
        <v>91300</v>
      </c>
      <c r="D17" s="25">
        <f>'Template Copy'!$B$12/C17</f>
        <v>0.48070098576122672</v>
      </c>
      <c r="E17" s="5"/>
      <c r="F17" s="19">
        <v>43.73</v>
      </c>
      <c r="G17" s="5"/>
      <c r="K17" s="5"/>
    </row>
    <row r="18" spans="1:11" x14ac:dyDescent="0.35">
      <c r="A18" s="9"/>
      <c r="B18" s="12">
        <v>6</v>
      </c>
      <c r="C18" s="24">
        <v>96700</v>
      </c>
      <c r="D18" s="25">
        <f>'Template Copy'!$B$12/C18</f>
        <v>0.4538572905894519</v>
      </c>
      <c r="E18" s="5"/>
      <c r="F18" s="19">
        <v>46.32</v>
      </c>
      <c r="G18" s="5"/>
      <c r="K18" s="5"/>
    </row>
    <row r="19" spans="1:11" x14ac:dyDescent="0.35">
      <c r="A19" s="9"/>
      <c r="B19" s="9"/>
      <c r="C19" s="24"/>
      <c r="D19" s="25"/>
      <c r="E19" s="5"/>
      <c r="F19" s="19"/>
      <c r="G19" s="5"/>
      <c r="K19" s="5"/>
    </row>
    <row r="20" spans="1:11" x14ac:dyDescent="0.35">
      <c r="A20" s="9" t="s">
        <v>6</v>
      </c>
      <c r="B20" s="12">
        <v>1</v>
      </c>
      <c r="C20" s="24">
        <v>102600</v>
      </c>
      <c r="D20" s="25">
        <f>'Template Copy'!$B$12/C20</f>
        <v>0.42775828460038984</v>
      </c>
      <c r="F20" s="19">
        <v>49.14</v>
      </c>
      <c r="G20" s="5"/>
      <c r="K20" s="5"/>
    </row>
    <row r="21" spans="1:11" x14ac:dyDescent="0.35">
      <c r="A21" s="9" t="s">
        <v>334</v>
      </c>
      <c r="B21" s="12">
        <v>2</v>
      </c>
      <c r="C21" s="24">
        <v>108600</v>
      </c>
      <c r="D21" s="25">
        <f>'Template Copy'!$B$12/C21</f>
        <v>0.40412523020257829</v>
      </c>
      <c r="F21" s="19">
        <v>52.019999999999996</v>
      </c>
      <c r="G21" s="5"/>
      <c r="K21" s="5"/>
    </row>
    <row r="22" spans="1:11" x14ac:dyDescent="0.35">
      <c r="A22" s="9"/>
      <c r="B22" s="12">
        <v>3</v>
      </c>
      <c r="C22" s="24">
        <v>115100</v>
      </c>
      <c r="D22" s="25">
        <f>'Template Copy'!$B$12/C22</f>
        <v>0.38130321459600347</v>
      </c>
      <c r="F22" s="19">
        <v>55.129999999999995</v>
      </c>
      <c r="G22" s="5"/>
      <c r="K22" s="5"/>
    </row>
    <row r="23" spans="1:11" x14ac:dyDescent="0.35">
      <c r="A23" s="9"/>
      <c r="B23" s="12">
        <v>4</v>
      </c>
      <c r="C23" s="24">
        <v>122000</v>
      </c>
      <c r="D23" s="25">
        <f>'Template Copy'!$B$12/C23</f>
        <v>0.35973770491803281</v>
      </c>
      <c r="F23" s="19">
        <v>58.43</v>
      </c>
      <c r="G23" s="5"/>
      <c r="K23" s="5"/>
    </row>
    <row r="24" spans="1:11" x14ac:dyDescent="0.35">
      <c r="A24" s="9"/>
      <c r="B24" s="12">
        <v>5</v>
      </c>
      <c r="C24" s="24">
        <v>129400</v>
      </c>
      <c r="D24" s="25">
        <f>'Template Copy'!$B$12/C24</f>
        <v>0.33916537867078828</v>
      </c>
      <c r="F24" s="19">
        <v>61.98</v>
      </c>
      <c r="G24" s="5"/>
      <c r="K24" s="5"/>
    </row>
    <row r="25" spans="1:11" x14ac:dyDescent="0.35">
      <c r="A25" s="9"/>
      <c r="B25" s="9"/>
      <c r="C25" s="24"/>
      <c r="D25" s="25"/>
      <c r="F25" s="19"/>
      <c r="G25" s="5"/>
      <c r="K25" s="5"/>
    </row>
    <row r="26" spans="1:11" x14ac:dyDescent="0.35">
      <c r="A26" s="9" t="s">
        <v>334</v>
      </c>
      <c r="B26" s="12">
        <v>1</v>
      </c>
      <c r="C26" s="24">
        <v>137100</v>
      </c>
      <c r="D26" s="25">
        <f>'Template Copy'!$B$12/C26</f>
        <v>0.32011670313639679</v>
      </c>
      <c r="F26" s="19">
        <v>65.67</v>
      </c>
      <c r="G26" s="5"/>
      <c r="K26" s="5"/>
    </row>
    <row r="27" spans="1:11" x14ac:dyDescent="0.35">
      <c r="A27" s="9"/>
      <c r="B27" s="12">
        <v>2</v>
      </c>
      <c r="C27" s="24">
        <v>149300</v>
      </c>
      <c r="D27" s="25">
        <f>'Template Copy'!$B$12/C27</f>
        <v>0.29395847287340926</v>
      </c>
      <c r="F27" s="19">
        <v>71.510000000000005</v>
      </c>
      <c r="G27" s="5"/>
      <c r="K27" s="5"/>
    </row>
    <row r="28" spans="1:11" x14ac:dyDescent="0.35">
      <c r="A28" s="9"/>
      <c r="B28" s="12">
        <v>3</v>
      </c>
      <c r="C28" s="24">
        <v>162700</v>
      </c>
      <c r="D28" s="25">
        <f>'Template Copy'!$B$12/C28</f>
        <v>0.2697480024585126</v>
      </c>
      <c r="F28" s="19">
        <v>77.930000000000007</v>
      </c>
      <c r="G28" s="5"/>
      <c r="K28" s="5"/>
    </row>
    <row r="29" spans="1:11" x14ac:dyDescent="0.35">
      <c r="A29" s="9"/>
      <c r="B29" s="12">
        <v>4</v>
      </c>
      <c r="C29" s="24">
        <v>177400</v>
      </c>
      <c r="D29" s="25">
        <f>'Template Copy'!$B$12/C29</f>
        <v>0.24739571589627959</v>
      </c>
      <c r="F29" s="19">
        <v>84.97</v>
      </c>
      <c r="G29" s="5"/>
      <c r="K29" s="5"/>
    </row>
    <row r="30" spans="1:11" x14ac:dyDescent="0.35">
      <c r="A30" s="9"/>
      <c r="B30" s="12">
        <v>5</v>
      </c>
      <c r="C30" s="24">
        <v>193400</v>
      </c>
      <c r="D30" s="25">
        <f>'Template Copy'!$B$12/C30</f>
        <v>0.22692864529472595</v>
      </c>
      <c r="F30" s="19">
        <v>92.63000000000001</v>
      </c>
      <c r="G30" s="5"/>
      <c r="K30" s="5"/>
    </row>
    <row r="31" spans="1:11" x14ac:dyDescent="0.35">
      <c r="A31" s="9"/>
      <c r="B31" s="12">
        <v>6</v>
      </c>
      <c r="C31" s="24">
        <v>210800</v>
      </c>
      <c r="D31" s="25">
        <f>'Template Copy'!$B$12/C31</f>
        <v>0.20819734345351043</v>
      </c>
      <c r="F31" s="19">
        <v>100.96000000000001</v>
      </c>
      <c r="G31" s="5"/>
      <c r="K31" s="5"/>
    </row>
    <row r="32" spans="1:11" x14ac:dyDescent="0.35">
      <c r="A32" s="9"/>
      <c r="B32" s="12">
        <v>7</v>
      </c>
      <c r="C32" s="24">
        <v>230000</v>
      </c>
      <c r="D32" s="25">
        <f>'Template Copy'!$B$12/C32</f>
        <v>0.19081739130434783</v>
      </c>
      <c r="F32" s="19">
        <v>110.16000000000001</v>
      </c>
      <c r="G32" s="5"/>
      <c r="K32" s="5"/>
    </row>
    <row r="33" spans="1:11" x14ac:dyDescent="0.35">
      <c r="A33" s="9"/>
      <c r="B33" s="12">
        <v>8</v>
      </c>
      <c r="C33" s="24">
        <v>250500</v>
      </c>
      <c r="D33" s="25">
        <f>'Template Copy'!$B$12/C33</f>
        <v>0.17520159680638722</v>
      </c>
      <c r="F33" s="19">
        <v>119.98</v>
      </c>
      <c r="G33" s="5"/>
      <c r="K33" s="5"/>
    </row>
    <row r="34" spans="1:11" x14ac:dyDescent="0.35">
      <c r="A34" s="9"/>
      <c r="B34" s="12">
        <v>9</v>
      </c>
      <c r="C34" s="24">
        <v>273200</v>
      </c>
      <c r="D34" s="25">
        <f>'Template Copy'!$B$12/C34</f>
        <v>0.16064421669106882</v>
      </c>
      <c r="F34" s="19">
        <v>130.85</v>
      </c>
      <c r="G34" s="5"/>
      <c r="K34" s="5"/>
    </row>
    <row r="35" spans="1:11" x14ac:dyDescent="0.35">
      <c r="A35" s="9"/>
      <c r="B35" s="9"/>
      <c r="D35" s="3"/>
    </row>
    <row r="36" spans="1:11" x14ac:dyDescent="0.35">
      <c r="A36" t="str">
        <f>'Template Copy'!$A$40</f>
        <v>Updated 5/29/2024</v>
      </c>
    </row>
    <row r="38" spans="1:11" x14ac:dyDescent="0.35">
      <c r="A38" s="41" t="s">
        <v>229</v>
      </c>
    </row>
  </sheetData>
  <hyperlinks>
    <hyperlink ref="A38" location="Intro!A1" display="Back to Intro" xr:uid="{758F843D-1796-4F76-A3D1-B5AEFE642863}"/>
  </hyperlinks>
  <pageMargins left="0.75" right="0.75" top="1" bottom="1" header="0.5" footer="0.5"/>
  <pageSetup orientation="portrait" horizontalDpi="4294967292" verticalDpi="429496729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32B69-E23E-426F-BA35-3D3F8BC0861B}">
  <dimension ref="A1:K38"/>
  <sheetViews>
    <sheetView zoomScaleNormal="100" zoomScalePageLayoutView="125" workbookViewId="0">
      <selection activeCell="C21" sqref="C21"/>
    </sheetView>
  </sheetViews>
  <sheetFormatPr defaultColWidth="11" defaultRowHeight="15.5" x14ac:dyDescent="0.35"/>
  <cols>
    <col min="1" max="1" width="27.08203125" customWidth="1"/>
    <col min="2" max="2" width="9.83203125" customWidth="1"/>
    <col min="3" max="3" width="16.33203125" customWidth="1"/>
    <col min="4" max="4" width="17.08203125" style="1" customWidth="1"/>
    <col min="5" max="5" width="5.58203125" customWidth="1"/>
    <col min="6" max="6" width="11.58203125" customWidth="1"/>
  </cols>
  <sheetData>
    <row r="1" spans="1:11" x14ac:dyDescent="0.35">
      <c r="A1" s="9" t="str">
        <f>'Template Copy'!A1</f>
        <v>Percent Effort Calculations for Department of Labor Exempt/Non-Exempt Thresholds - 2024-25  Academic Salary Tables</v>
      </c>
    </row>
    <row r="2" spans="1:11" x14ac:dyDescent="0.35">
      <c r="A2" s="17" t="str">
        <f>'Template Copy'!A2</f>
        <v>Scales Effective 7/1/2024 - Threshold Effective 7/1/2024</v>
      </c>
    </row>
    <row r="3" spans="1:11" x14ac:dyDescent="0.35">
      <c r="A3" t="str">
        <f>'Template Copy'!A3</f>
        <v>For employees subject to the earnings test, FLSA status should be Non-Exempt unless weekly earnings ≥ $844</v>
      </c>
    </row>
    <row r="4" spans="1:11" x14ac:dyDescent="0.35">
      <c r="A4" t="str">
        <f>'Template Copy'!A4</f>
        <v>Annual Threshold Equivalent:  $43,888</v>
      </c>
    </row>
    <row r="5" spans="1:11" x14ac:dyDescent="0.35">
      <c r="A5" t="str">
        <f>'Template Copy'!A9</f>
        <v>The table below shows the minimum percentage of effort at each step that will produce annual earnings  ≥ $43,888.</v>
      </c>
      <c r="C5" s="1"/>
      <c r="D5"/>
    </row>
    <row r="6" spans="1:11" x14ac:dyDescent="0.35">
      <c r="A6" s="9" t="s">
        <v>304</v>
      </c>
    </row>
    <row r="7" spans="1:11" x14ac:dyDescent="0.35">
      <c r="A7" s="9" t="s">
        <v>305</v>
      </c>
    </row>
    <row r="9" spans="1:11" x14ac:dyDescent="0.35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 x14ac:dyDescent="0.35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 x14ac:dyDescent="0.35">
      <c r="A11" s="9" t="s">
        <v>7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 x14ac:dyDescent="0.35">
      <c r="A12" s="9"/>
      <c r="B12" s="12"/>
      <c r="D12"/>
    </row>
    <row r="13" spans="1:11" x14ac:dyDescent="0.35">
      <c r="A13" s="9" t="s">
        <v>5</v>
      </c>
      <c r="B13" s="12">
        <v>1</v>
      </c>
      <c r="C13" s="24">
        <v>71200</v>
      </c>
      <c r="D13" s="25">
        <f>'Template Copy'!$B$12/C13</f>
        <v>0.61640449438202249</v>
      </c>
      <c r="E13" s="5"/>
      <c r="F13" s="19">
        <v>34.1</v>
      </c>
      <c r="G13" s="5"/>
      <c r="K13" s="5"/>
    </row>
    <row r="14" spans="1:11" x14ac:dyDescent="0.35">
      <c r="A14" s="9" t="s">
        <v>334</v>
      </c>
      <c r="B14" s="12">
        <v>2</v>
      </c>
      <c r="C14" s="24">
        <v>75500</v>
      </c>
      <c r="D14" s="25">
        <f>'Template Copy'!$B$12/C14</f>
        <v>0.58129801324503316</v>
      </c>
      <c r="E14" s="5"/>
      <c r="F14" s="19">
        <v>36.159999999999997</v>
      </c>
      <c r="G14" s="5"/>
      <c r="K14" s="5"/>
    </row>
    <row r="15" spans="1:11" x14ac:dyDescent="0.35">
      <c r="A15" s="9"/>
      <c r="B15" s="12">
        <v>3</v>
      </c>
      <c r="C15" s="24">
        <v>80000</v>
      </c>
      <c r="D15" s="25">
        <f>'Template Copy'!$B$12/C15</f>
        <v>0.54859999999999998</v>
      </c>
      <c r="E15" s="5"/>
      <c r="F15" s="19">
        <v>38.32</v>
      </c>
      <c r="G15" s="5"/>
      <c r="K15" s="5"/>
    </row>
    <row r="16" spans="1:11" x14ac:dyDescent="0.35">
      <c r="A16" s="9"/>
      <c r="B16" s="12">
        <v>4</v>
      </c>
      <c r="C16" s="24">
        <v>84700</v>
      </c>
      <c r="D16" s="25">
        <f>'Template Copy'!$B$12/C16</f>
        <v>0.51815820543093272</v>
      </c>
      <c r="E16" s="5"/>
      <c r="F16" s="19">
        <v>40.57</v>
      </c>
      <c r="G16" s="5"/>
      <c r="K16" s="5"/>
    </row>
    <row r="17" spans="1:11" x14ac:dyDescent="0.35">
      <c r="A17" s="9"/>
      <c r="B17" s="12">
        <v>5</v>
      </c>
      <c r="C17" s="24">
        <v>89800</v>
      </c>
      <c r="D17" s="25">
        <f>'Template Copy'!$B$12/C17</f>
        <v>0.48873051224944319</v>
      </c>
      <c r="E17" s="5"/>
      <c r="F17" s="19">
        <v>43.01</v>
      </c>
      <c r="G17" s="5"/>
      <c r="K17" s="5"/>
    </row>
    <row r="18" spans="1:11" x14ac:dyDescent="0.35">
      <c r="A18" s="9"/>
      <c r="B18" s="12">
        <v>6</v>
      </c>
      <c r="C18" s="24">
        <v>95100</v>
      </c>
      <c r="D18" s="25">
        <f>'Template Copy'!$B$12/C18</f>
        <v>0.4614931650893796</v>
      </c>
      <c r="E18" s="5"/>
      <c r="F18" s="19">
        <v>45.55</v>
      </c>
      <c r="G18" s="5"/>
      <c r="K18" s="5"/>
    </row>
    <row r="19" spans="1:11" x14ac:dyDescent="0.35">
      <c r="A19" s="9"/>
      <c r="B19" s="9"/>
      <c r="C19" s="24"/>
      <c r="D19" s="25"/>
      <c r="E19" s="5"/>
      <c r="F19" s="19"/>
      <c r="G19" s="5"/>
      <c r="K19" s="5"/>
    </row>
    <row r="20" spans="1:11" x14ac:dyDescent="0.35">
      <c r="A20" s="9" t="s">
        <v>6</v>
      </c>
      <c r="B20" s="12">
        <v>1</v>
      </c>
      <c r="C20" s="24">
        <v>100800</v>
      </c>
      <c r="D20" s="25">
        <f>'Template Copy'!$B$12/C20</f>
        <v>0.43539682539682539</v>
      </c>
      <c r="F20" s="19">
        <v>48.28</v>
      </c>
      <c r="G20" s="5"/>
      <c r="K20" s="5"/>
    </row>
    <row r="21" spans="1:11" x14ac:dyDescent="0.35">
      <c r="A21" s="9" t="s">
        <v>334</v>
      </c>
      <c r="B21" s="12">
        <v>2</v>
      </c>
      <c r="C21" s="24">
        <v>106800</v>
      </c>
      <c r="D21" s="25">
        <f>'Template Copy'!$B$12/C21</f>
        <v>0.41093632958801496</v>
      </c>
      <c r="F21" s="19">
        <v>51.15</v>
      </c>
      <c r="G21" s="5"/>
      <c r="K21" s="5"/>
    </row>
    <row r="22" spans="1:11" x14ac:dyDescent="0.35">
      <c r="A22" s="9"/>
      <c r="B22" s="12">
        <v>3</v>
      </c>
      <c r="C22" s="24">
        <v>113200</v>
      </c>
      <c r="D22" s="25">
        <f>'Template Copy'!$B$12/C22</f>
        <v>0.38770318021201411</v>
      </c>
      <c r="F22" s="19">
        <v>54.22</v>
      </c>
      <c r="G22" s="5"/>
      <c r="K22" s="5"/>
    </row>
    <row r="23" spans="1:11" x14ac:dyDescent="0.35">
      <c r="A23" s="9"/>
      <c r="B23" s="12">
        <v>4</v>
      </c>
      <c r="C23" s="24">
        <v>119900</v>
      </c>
      <c r="D23" s="25">
        <f>'Template Copy'!$B$12/C23</f>
        <v>0.36603836530442035</v>
      </c>
      <c r="F23" s="19">
        <v>57.43</v>
      </c>
      <c r="G23" s="5"/>
      <c r="K23" s="5"/>
    </row>
    <row r="24" spans="1:11" x14ac:dyDescent="0.35">
      <c r="A24" s="9"/>
      <c r="B24" s="12">
        <v>5</v>
      </c>
      <c r="C24" s="24">
        <v>127100</v>
      </c>
      <c r="D24" s="25">
        <f>'Template Copy'!$B$12/C24</f>
        <v>0.34530291109362704</v>
      </c>
      <c r="F24" s="19">
        <v>60.879999999999995</v>
      </c>
      <c r="G24" s="5"/>
      <c r="K24" s="5"/>
    </row>
    <row r="25" spans="1:11" x14ac:dyDescent="0.35">
      <c r="A25" s="9"/>
      <c r="B25" s="9"/>
      <c r="C25" s="24"/>
      <c r="D25" s="25"/>
      <c r="F25" s="19"/>
      <c r="G25" s="5"/>
      <c r="K25" s="5"/>
    </row>
    <row r="26" spans="1:11" x14ac:dyDescent="0.35">
      <c r="A26" s="9" t="s">
        <v>334</v>
      </c>
      <c r="B26" s="12">
        <v>1</v>
      </c>
      <c r="C26" s="24">
        <v>134800</v>
      </c>
      <c r="D26" s="25">
        <f>'Template Copy'!$B$12/C26</f>
        <v>0.3255786350148368</v>
      </c>
      <c r="F26" s="19">
        <v>64.56</v>
      </c>
      <c r="G26" s="5"/>
      <c r="K26" s="5"/>
    </row>
    <row r="27" spans="1:11" x14ac:dyDescent="0.35">
      <c r="A27" s="9"/>
      <c r="B27" s="12">
        <v>2</v>
      </c>
      <c r="C27" s="24">
        <v>146800</v>
      </c>
      <c r="D27" s="25">
        <f>'Template Copy'!$B$12/C27</f>
        <v>0.29896457765667572</v>
      </c>
      <c r="F27" s="19">
        <v>70.31</v>
      </c>
      <c r="G27" s="5"/>
      <c r="K27" s="5"/>
    </row>
    <row r="28" spans="1:11" x14ac:dyDescent="0.35">
      <c r="A28" s="9"/>
      <c r="B28" s="12">
        <v>3</v>
      </c>
      <c r="C28" s="24">
        <v>160000</v>
      </c>
      <c r="D28" s="25">
        <f>'Template Copy'!$B$12/C28</f>
        <v>0.27429999999999999</v>
      </c>
      <c r="F28" s="19">
        <v>76.63000000000001</v>
      </c>
      <c r="G28" s="5"/>
      <c r="K28" s="5"/>
    </row>
    <row r="29" spans="1:11" x14ac:dyDescent="0.35">
      <c r="A29" s="9"/>
      <c r="B29" s="12">
        <v>4</v>
      </c>
      <c r="C29" s="24">
        <v>174300</v>
      </c>
      <c r="D29" s="25">
        <f>'Template Copy'!$B$12/C29</f>
        <v>0.25179575444635688</v>
      </c>
      <c r="F29" s="19">
        <v>83.48</v>
      </c>
      <c r="G29" s="5"/>
      <c r="K29" s="5"/>
    </row>
    <row r="30" spans="1:11" x14ac:dyDescent="0.35">
      <c r="A30" s="9"/>
      <c r="B30" s="12">
        <v>5</v>
      </c>
      <c r="C30" s="24">
        <v>190200</v>
      </c>
      <c r="D30" s="25">
        <f>'Template Copy'!$B$12/C30</f>
        <v>0.2307465825446898</v>
      </c>
      <c r="F30" s="19">
        <v>91.100000000000009</v>
      </c>
      <c r="G30" s="5"/>
      <c r="K30" s="5"/>
    </row>
    <row r="31" spans="1:11" x14ac:dyDescent="0.35">
      <c r="A31" s="9"/>
      <c r="B31" s="12">
        <v>6</v>
      </c>
      <c r="C31" s="24">
        <v>207300</v>
      </c>
      <c r="D31" s="25">
        <f>'Template Copy'!$B$12/C31</f>
        <v>0.21171249397009165</v>
      </c>
      <c r="F31" s="19">
        <v>99.29</v>
      </c>
      <c r="G31" s="5"/>
      <c r="K31" s="5"/>
    </row>
    <row r="32" spans="1:11" x14ac:dyDescent="0.35">
      <c r="A32" s="9"/>
      <c r="B32" s="12">
        <v>7</v>
      </c>
      <c r="C32" s="24">
        <v>225900</v>
      </c>
      <c r="D32" s="25">
        <f>'Template Copy'!$B$12/C32</f>
        <v>0.19428065515714918</v>
      </c>
      <c r="F32" s="19">
        <v>108.19000000000001</v>
      </c>
      <c r="G32" s="5"/>
      <c r="K32" s="5"/>
    </row>
    <row r="33" spans="1:11" x14ac:dyDescent="0.35">
      <c r="A33" s="9"/>
      <c r="B33" s="12">
        <v>8</v>
      </c>
      <c r="C33" s="24">
        <v>246300</v>
      </c>
      <c r="D33" s="25">
        <f>'Template Copy'!$B$12/C33</f>
        <v>0.17818920016240358</v>
      </c>
      <c r="F33" s="19">
        <v>117.96000000000001</v>
      </c>
      <c r="G33" s="5"/>
      <c r="K33" s="5"/>
    </row>
    <row r="34" spans="1:11" x14ac:dyDescent="0.35">
      <c r="A34" s="9"/>
      <c r="B34" s="12">
        <v>9</v>
      </c>
      <c r="C34" s="24">
        <v>268400</v>
      </c>
      <c r="D34" s="25">
        <f>'Template Copy'!$B$12/C34</f>
        <v>0.1635171385991058</v>
      </c>
      <c r="F34" s="19">
        <v>128.54999999999998</v>
      </c>
      <c r="G34" s="5"/>
      <c r="K34" s="5"/>
    </row>
    <row r="35" spans="1:11" x14ac:dyDescent="0.35">
      <c r="A35" s="9"/>
      <c r="B35" s="9"/>
      <c r="D35" s="3"/>
    </row>
    <row r="36" spans="1:11" x14ac:dyDescent="0.35">
      <c r="A36" t="str">
        <f>'Template Copy'!$A$40</f>
        <v>Updated 5/29/2024</v>
      </c>
    </row>
    <row r="38" spans="1:11" x14ac:dyDescent="0.35">
      <c r="A38" s="41" t="s">
        <v>229</v>
      </c>
    </row>
  </sheetData>
  <hyperlinks>
    <hyperlink ref="A38" location="Intro!A1" display="Back to Intro" xr:uid="{8314A2D2-50D8-4A6F-A8D2-799F404536D9}"/>
  </hyperlinks>
  <pageMargins left="0.75" right="0.75" top="1" bottom="1" header="0.5" footer="0.5"/>
  <pageSetup orientation="portrait" horizontalDpi="4294967292" verticalDpi="429496729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1"/>
  <sheetViews>
    <sheetView zoomScaleNormal="100" zoomScalePageLayoutView="125" workbookViewId="0">
      <selection activeCell="G16" sqref="G16"/>
    </sheetView>
  </sheetViews>
  <sheetFormatPr defaultColWidth="11" defaultRowHeight="15.5" x14ac:dyDescent="0.35"/>
  <cols>
    <col min="1" max="1" width="11.58203125" customWidth="1"/>
    <col min="2" max="2" width="16.33203125" customWidth="1"/>
    <col min="3" max="3" width="17" customWidth="1"/>
    <col min="4" max="4" width="5.58203125" style="1" customWidth="1"/>
    <col min="5" max="5" width="11.58203125" customWidth="1"/>
  </cols>
  <sheetData>
    <row r="1" spans="1:10" x14ac:dyDescent="0.35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 x14ac:dyDescent="0.35">
      <c r="A2" s="17" t="str">
        <f>'Template Copy'!A2</f>
        <v>Scales Effective 7/1/2024 - Threshold Effective 7/1/2024</v>
      </c>
      <c r="D2"/>
      <c r="E2" s="1"/>
    </row>
    <row r="3" spans="1:10" x14ac:dyDescent="0.35">
      <c r="A3" t="str">
        <f>'Template Copy'!A3</f>
        <v>For employees subject to the earnings test, FLSA status should be Non-Exempt unless weekly earnings ≥ $844</v>
      </c>
      <c r="D3"/>
      <c r="E3" s="1"/>
    </row>
    <row r="4" spans="1:10" x14ac:dyDescent="0.35">
      <c r="A4" t="str">
        <f>'Template Copy'!A4</f>
        <v>Annual Threshold Equivalent:  $43,888</v>
      </c>
      <c r="D4"/>
      <c r="E4" s="1"/>
    </row>
    <row r="5" spans="1:10" x14ac:dyDescent="0.35">
      <c r="A5" t="str">
        <f>'Template Copy'!A9</f>
        <v>The table below shows the minimum percentage of effort at each step that will produce annual earnings  ≥ $43,888.</v>
      </c>
    </row>
    <row r="6" spans="1:10" x14ac:dyDescent="0.35">
      <c r="A6" s="9" t="s">
        <v>189</v>
      </c>
    </row>
    <row r="7" spans="1:10" x14ac:dyDescent="0.35">
      <c r="A7" s="9" t="s">
        <v>25</v>
      </c>
    </row>
    <row r="9" spans="1:10" x14ac:dyDescent="0.35">
      <c r="B9" s="12" t="str">
        <f>'Template Copy'!$B$27</f>
        <v>Salary Scale</v>
      </c>
      <c r="C9" s="12" t="str">
        <f>'Template Copy'!$C$27</f>
        <v>Minimum Part-Time</v>
      </c>
    </row>
    <row r="10" spans="1:10" x14ac:dyDescent="0.35">
      <c r="A10" s="1" t="s">
        <v>203</v>
      </c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 x14ac:dyDescent="0.35">
      <c r="A11" s="35" t="s">
        <v>204</v>
      </c>
      <c r="B11" s="12" t="str">
        <f>'Template Copy'!$B$29</f>
        <v>Annual</v>
      </c>
      <c r="C11" s="12" t="str">
        <f>'Template Copy'!$C$29</f>
        <v xml:space="preserve"> ≥ $43,888/Yr.</v>
      </c>
      <c r="E11" s="12" t="str">
        <f>'Template Copy'!$E$29</f>
        <v>Hourly Rate</v>
      </c>
    </row>
    <row r="13" spans="1:10" x14ac:dyDescent="0.35">
      <c r="A13" s="1">
        <v>1</v>
      </c>
      <c r="B13" s="24">
        <v>64658</v>
      </c>
      <c r="C13" s="25">
        <f>'Template Copy'!$B$12/B13</f>
        <v>0.67877138173157225</v>
      </c>
      <c r="D13" s="4"/>
      <c r="E13" s="19">
        <v>30.970000000000002</v>
      </c>
      <c r="J13" s="5"/>
    </row>
    <row r="14" spans="1:10" x14ac:dyDescent="0.35">
      <c r="A14" s="1">
        <v>2</v>
      </c>
      <c r="B14" s="24">
        <v>66100</v>
      </c>
      <c r="C14" s="25">
        <f>'Template Copy'!$B$12/B14</f>
        <v>0.66396369137670197</v>
      </c>
      <c r="E14" s="19">
        <v>31.66</v>
      </c>
      <c r="J14" s="5"/>
    </row>
    <row r="15" spans="1:10" x14ac:dyDescent="0.35">
      <c r="A15" s="1">
        <v>3</v>
      </c>
      <c r="B15" s="24">
        <v>67809</v>
      </c>
      <c r="C15" s="25">
        <f>'Template Copy'!$B$12/B15</f>
        <v>0.64722971876889501</v>
      </c>
      <c r="E15" s="19">
        <v>32.479999999999997</v>
      </c>
      <c r="J15" s="5"/>
    </row>
    <row r="16" spans="1:10" x14ac:dyDescent="0.35">
      <c r="A16" s="1">
        <v>4</v>
      </c>
      <c r="B16" s="24">
        <v>69325</v>
      </c>
      <c r="C16" s="25">
        <f>'Template Copy'!$B$12/B16</f>
        <v>0.63307609087630723</v>
      </c>
      <c r="E16" s="19">
        <v>33.21</v>
      </c>
      <c r="J16" s="5"/>
    </row>
    <row r="17" spans="1:10" x14ac:dyDescent="0.35">
      <c r="A17" s="1">
        <v>5</v>
      </c>
      <c r="B17" s="24">
        <v>70976</v>
      </c>
      <c r="C17" s="25">
        <f>'Template Copy'!$B$12/B17</f>
        <v>0.61834986474301168</v>
      </c>
      <c r="E17" s="19">
        <v>34</v>
      </c>
      <c r="J17" s="5"/>
    </row>
    <row r="18" spans="1:10" x14ac:dyDescent="0.35">
      <c r="A18" s="1">
        <v>6</v>
      </c>
      <c r="B18" s="24">
        <v>72521</v>
      </c>
      <c r="C18" s="25">
        <f>'Template Copy'!$B$12/B18</f>
        <v>0.60517643165427948</v>
      </c>
      <c r="E18" s="19">
        <v>34.739999999999995</v>
      </c>
      <c r="J18" s="5"/>
    </row>
    <row r="19" spans="1:10" x14ac:dyDescent="0.35">
      <c r="A19" s="1">
        <v>7</v>
      </c>
      <c r="B19" s="24">
        <v>74215</v>
      </c>
      <c r="C19" s="25">
        <f>'Template Copy'!$B$12/B19</f>
        <v>0.59136293202182844</v>
      </c>
      <c r="E19" s="19">
        <v>35.549999999999997</v>
      </c>
      <c r="J19" s="5"/>
    </row>
    <row r="20" spans="1:10" x14ac:dyDescent="0.35">
      <c r="A20" s="1">
        <v>8</v>
      </c>
      <c r="B20" s="24">
        <v>75956</v>
      </c>
      <c r="C20" s="25">
        <f>'Template Copy'!$B$12/B20</f>
        <v>0.57780820475011851</v>
      </c>
      <c r="E20" s="19">
        <v>36.379999999999995</v>
      </c>
      <c r="J20" s="5"/>
    </row>
    <row r="21" spans="1:10" x14ac:dyDescent="0.35">
      <c r="A21" s="1">
        <v>9</v>
      </c>
      <c r="B21" s="24">
        <v>77769</v>
      </c>
      <c r="C21" s="25">
        <f>'Template Copy'!$B$12/B21</f>
        <v>0.56433797528578222</v>
      </c>
      <c r="E21" s="19">
        <v>37.25</v>
      </c>
      <c r="J21" s="5"/>
    </row>
    <row r="22" spans="1:10" x14ac:dyDescent="0.35">
      <c r="A22" s="1">
        <v>10</v>
      </c>
      <c r="B22" s="24">
        <v>79716</v>
      </c>
      <c r="C22" s="25">
        <f>'Template Copy'!$B$12/B22</f>
        <v>0.55055446836268751</v>
      </c>
      <c r="E22" s="19">
        <v>38.18</v>
      </c>
      <c r="J22" s="5"/>
    </row>
    <row r="23" spans="1:10" x14ac:dyDescent="0.35">
      <c r="A23" s="1">
        <v>11</v>
      </c>
      <c r="B23" s="24">
        <v>81633</v>
      </c>
      <c r="C23" s="25">
        <f>'Template Copy'!$B$12/B23</f>
        <v>0.53762571509071089</v>
      </c>
      <c r="E23" s="19">
        <v>39.1</v>
      </c>
      <c r="J23" s="5"/>
    </row>
    <row r="24" spans="1:10" x14ac:dyDescent="0.35">
      <c r="A24" s="1">
        <v>12</v>
      </c>
      <c r="B24" s="24">
        <v>83803</v>
      </c>
      <c r="C24" s="25">
        <f>'Template Copy'!$B$12/B24</f>
        <v>0.52370440199038215</v>
      </c>
      <c r="E24" s="19">
        <v>40.14</v>
      </c>
      <c r="J24" s="5"/>
    </row>
    <row r="25" spans="1:10" x14ac:dyDescent="0.35">
      <c r="A25" s="1">
        <v>13</v>
      </c>
      <c r="B25" s="24">
        <v>85630</v>
      </c>
      <c r="C25" s="25">
        <f>'Template Copy'!$B$12/B25</f>
        <v>0.51253065514422513</v>
      </c>
      <c r="E25" s="19">
        <v>41.019999999999996</v>
      </c>
      <c r="J25" s="5"/>
    </row>
    <row r="26" spans="1:10" x14ac:dyDescent="0.35">
      <c r="A26" s="1">
        <v>14</v>
      </c>
      <c r="B26" s="24">
        <v>87654</v>
      </c>
      <c r="C26" s="25">
        <f>'Template Copy'!$B$12/B26</f>
        <v>0.50069591804139002</v>
      </c>
      <c r="E26" s="19">
        <v>41.98</v>
      </c>
      <c r="J26" s="5"/>
    </row>
    <row r="27" spans="1:10" x14ac:dyDescent="0.35">
      <c r="A27" s="1">
        <v>15</v>
      </c>
      <c r="B27" s="24">
        <v>89467</v>
      </c>
      <c r="C27" s="25">
        <f>'Template Copy'!$B$12/B27</f>
        <v>0.49054958811628868</v>
      </c>
      <c r="E27" s="19">
        <v>42.85</v>
      </c>
      <c r="J27" s="5"/>
    </row>
    <row r="28" spans="1:10" x14ac:dyDescent="0.35">
      <c r="E28" s="19"/>
    </row>
    <row r="29" spans="1:10" x14ac:dyDescent="0.35">
      <c r="A29" t="str">
        <f>'Template Copy'!$A$40</f>
        <v>Updated 5/29/2024</v>
      </c>
      <c r="E29" s="19"/>
    </row>
    <row r="31" spans="1:10" x14ac:dyDescent="0.35">
      <c r="A31" s="41" t="s">
        <v>229</v>
      </c>
    </row>
  </sheetData>
  <hyperlinks>
    <hyperlink ref="A31" location="Intro!A1" display="Back to Intro" xr:uid="{00000000-0004-0000-0E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1"/>
  <sheetViews>
    <sheetView zoomScaleNormal="100" zoomScalePageLayoutView="125" workbookViewId="0">
      <selection activeCell="D6" sqref="D6"/>
    </sheetView>
  </sheetViews>
  <sheetFormatPr defaultColWidth="11" defaultRowHeight="15.5" x14ac:dyDescent="0.35"/>
  <cols>
    <col min="1" max="1" width="11.58203125" customWidth="1"/>
    <col min="2" max="2" width="16.33203125" customWidth="1"/>
    <col min="3" max="3" width="17" customWidth="1"/>
    <col min="4" max="4" width="5.58203125" style="1" customWidth="1"/>
    <col min="5" max="5" width="11.58203125" customWidth="1"/>
  </cols>
  <sheetData>
    <row r="1" spans="1:10" x14ac:dyDescent="0.35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 x14ac:dyDescent="0.35">
      <c r="A2" s="17" t="str">
        <f>'Template Copy'!A2</f>
        <v>Scales Effective 7/1/2024 - Threshold Effective 7/1/2024</v>
      </c>
      <c r="D2"/>
      <c r="E2" s="1"/>
    </row>
    <row r="3" spans="1:10" x14ac:dyDescent="0.35">
      <c r="A3" t="str">
        <f>'Template Copy'!A3</f>
        <v>For employees subject to the earnings test, FLSA status should be Non-Exempt unless weekly earnings ≥ $844</v>
      </c>
      <c r="D3"/>
      <c r="E3" s="1"/>
    </row>
    <row r="4" spans="1:10" x14ac:dyDescent="0.35">
      <c r="A4" t="str">
        <f>'Template Copy'!A4</f>
        <v>Annual Threshold Equivalent:  $43,888</v>
      </c>
      <c r="D4"/>
      <c r="E4" s="1"/>
    </row>
    <row r="5" spans="1:10" x14ac:dyDescent="0.35">
      <c r="A5" t="str">
        <f>'Template Copy'!A9</f>
        <v>The table below shows the minimum percentage of effort at each step that will produce annual earnings  ≥ $43,888.</v>
      </c>
    </row>
    <row r="6" spans="1:10" x14ac:dyDescent="0.35">
      <c r="A6" s="9" t="s">
        <v>189</v>
      </c>
    </row>
    <row r="7" spans="1:10" x14ac:dyDescent="0.35">
      <c r="A7" s="9" t="s">
        <v>26</v>
      </c>
    </row>
    <row r="9" spans="1:10" x14ac:dyDescent="0.35">
      <c r="B9" s="12" t="str">
        <f>'Template Copy'!$B$27</f>
        <v>Salary Scale</v>
      </c>
      <c r="C9" s="12" t="str">
        <f>'Template Copy'!$C$27</f>
        <v>Minimum Part-Time</v>
      </c>
    </row>
    <row r="10" spans="1:10" x14ac:dyDescent="0.35">
      <c r="A10" s="1" t="s">
        <v>203</v>
      </c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 x14ac:dyDescent="0.35">
      <c r="A11" s="35" t="s">
        <v>204</v>
      </c>
      <c r="B11" s="12" t="str">
        <f>'Template Copy'!$B$29</f>
        <v>Annual</v>
      </c>
      <c r="C11" s="12" t="str">
        <f>'Template Copy'!$C$29</f>
        <v xml:space="preserve"> ≥ $43,888/Yr.</v>
      </c>
      <c r="E11" s="12" t="str">
        <f>'Template Copy'!$E$29</f>
        <v>Hourly Rate</v>
      </c>
    </row>
    <row r="13" spans="1:10" x14ac:dyDescent="0.35">
      <c r="A13" s="1">
        <v>1</v>
      </c>
      <c r="B13" s="24">
        <v>72521</v>
      </c>
      <c r="C13" s="25">
        <f>'Template Copy'!$B$12/B13</f>
        <v>0.60517643165427948</v>
      </c>
      <c r="D13" s="4"/>
      <c r="E13" s="19">
        <v>34.739999999999995</v>
      </c>
      <c r="J13" s="5"/>
    </row>
    <row r="14" spans="1:10" x14ac:dyDescent="0.35">
      <c r="A14" s="1">
        <v>2</v>
      </c>
      <c r="B14" s="24">
        <v>74215</v>
      </c>
      <c r="C14" s="25">
        <f>'Template Copy'!$B$12/B14</f>
        <v>0.59136293202182844</v>
      </c>
      <c r="E14" s="19">
        <v>35.549999999999997</v>
      </c>
      <c r="J14" s="5"/>
    </row>
    <row r="15" spans="1:10" x14ac:dyDescent="0.35">
      <c r="A15" s="1">
        <v>3</v>
      </c>
      <c r="B15" s="24">
        <v>75956</v>
      </c>
      <c r="C15" s="25">
        <f>'Template Copy'!$B$12/B15</f>
        <v>0.57780820475011851</v>
      </c>
      <c r="E15" s="19">
        <v>36.379999999999995</v>
      </c>
      <c r="J15" s="5"/>
    </row>
    <row r="16" spans="1:10" x14ac:dyDescent="0.35">
      <c r="A16" s="1">
        <v>4</v>
      </c>
      <c r="B16" s="24">
        <v>77769</v>
      </c>
      <c r="C16" s="25">
        <f>'Template Copy'!$B$12/B16</f>
        <v>0.56433797528578222</v>
      </c>
      <c r="E16" s="19">
        <v>37.25</v>
      </c>
      <c r="J16" s="5"/>
    </row>
    <row r="17" spans="1:10" x14ac:dyDescent="0.35">
      <c r="A17" s="1">
        <v>5</v>
      </c>
      <c r="B17" s="24">
        <v>79716</v>
      </c>
      <c r="C17" s="25">
        <f>'Template Copy'!$B$12/B17</f>
        <v>0.55055446836268751</v>
      </c>
      <c r="E17" s="19">
        <v>38.18</v>
      </c>
      <c r="J17" s="5"/>
    </row>
    <row r="18" spans="1:10" x14ac:dyDescent="0.35">
      <c r="A18" s="1">
        <v>6</v>
      </c>
      <c r="B18" s="24">
        <v>81633</v>
      </c>
      <c r="C18" s="25">
        <f>'Template Copy'!$B$12/B18</f>
        <v>0.53762571509071089</v>
      </c>
      <c r="E18" s="19">
        <v>39.1</v>
      </c>
      <c r="J18" s="5"/>
    </row>
    <row r="19" spans="1:10" x14ac:dyDescent="0.35">
      <c r="A19" s="1">
        <v>7</v>
      </c>
      <c r="B19" s="24">
        <v>83803</v>
      </c>
      <c r="C19" s="25">
        <f>'Template Copy'!$B$12/B19</f>
        <v>0.52370440199038215</v>
      </c>
      <c r="E19" s="19">
        <v>40.14</v>
      </c>
      <c r="J19" s="5"/>
    </row>
    <row r="20" spans="1:10" x14ac:dyDescent="0.35">
      <c r="A20" s="1">
        <v>8</v>
      </c>
      <c r="B20" s="24">
        <v>85630</v>
      </c>
      <c r="C20" s="25">
        <f>'Template Copy'!$B$12/B20</f>
        <v>0.51253065514422513</v>
      </c>
      <c r="E20" s="19">
        <v>41.019999999999996</v>
      </c>
      <c r="J20" s="5"/>
    </row>
    <row r="21" spans="1:10" x14ac:dyDescent="0.35">
      <c r="A21" s="1">
        <v>9</v>
      </c>
      <c r="B21" s="24">
        <v>87654</v>
      </c>
      <c r="C21" s="25">
        <f>'Template Copy'!$B$12/B21</f>
        <v>0.50069591804139002</v>
      </c>
      <c r="E21" s="19">
        <v>41.98</v>
      </c>
      <c r="J21" s="5"/>
    </row>
    <row r="22" spans="1:10" x14ac:dyDescent="0.35">
      <c r="A22" s="1">
        <v>10</v>
      </c>
      <c r="B22" s="24">
        <v>89467</v>
      </c>
      <c r="C22" s="25">
        <f>'Template Copy'!$B$12/B22</f>
        <v>0.49054958811628868</v>
      </c>
      <c r="E22" s="19">
        <v>42.85</v>
      </c>
      <c r="J22" s="5"/>
    </row>
    <row r="23" spans="1:10" x14ac:dyDescent="0.35">
      <c r="A23" s="1">
        <v>11</v>
      </c>
      <c r="B23" s="24">
        <v>91309</v>
      </c>
      <c r="C23" s="25">
        <f>'Template Copy'!$B$12/B23</f>
        <v>0.48065360479251773</v>
      </c>
      <c r="E23" s="19">
        <v>43.739999999999995</v>
      </c>
      <c r="J23" s="5"/>
    </row>
    <row r="24" spans="1:10" x14ac:dyDescent="0.35">
      <c r="A24" s="1">
        <v>12</v>
      </c>
      <c r="B24" s="24">
        <v>93881</v>
      </c>
      <c r="C24" s="25">
        <f>'Template Copy'!$B$12/B24</f>
        <v>0.46748543368732759</v>
      </c>
      <c r="E24" s="19">
        <v>44.97</v>
      </c>
      <c r="J24" s="5"/>
    </row>
    <row r="25" spans="1:10" x14ac:dyDescent="0.35">
      <c r="A25" s="1">
        <v>13</v>
      </c>
      <c r="B25" s="24">
        <v>96376</v>
      </c>
      <c r="C25" s="25">
        <f>'Template Copy'!$B$12/B25</f>
        <v>0.45538308292520957</v>
      </c>
      <c r="E25" s="19">
        <v>46.16</v>
      </c>
      <c r="J25" s="5"/>
    </row>
    <row r="26" spans="1:10" x14ac:dyDescent="0.35">
      <c r="A26" s="1">
        <v>14</v>
      </c>
      <c r="B26" s="24">
        <v>98280</v>
      </c>
      <c r="C26" s="25">
        <f>'Template Copy'!$B$12/B26</f>
        <v>0.44656084656084655</v>
      </c>
      <c r="E26" s="19">
        <v>47.07</v>
      </c>
      <c r="J26" s="5"/>
    </row>
    <row r="27" spans="1:10" x14ac:dyDescent="0.35">
      <c r="A27" s="1">
        <v>15</v>
      </c>
      <c r="B27" s="24">
        <v>100822</v>
      </c>
      <c r="C27" s="25">
        <f>'Template Copy'!$B$12/B27</f>
        <v>0.43530181904743015</v>
      </c>
      <c r="E27" s="19">
        <v>48.29</v>
      </c>
      <c r="J27" s="5"/>
    </row>
    <row r="29" spans="1:10" x14ac:dyDescent="0.35">
      <c r="A29" t="str">
        <f>'Template Copy'!$A$40</f>
        <v>Updated 5/29/2024</v>
      </c>
    </row>
    <row r="31" spans="1:10" x14ac:dyDescent="0.35">
      <c r="A31" s="41" t="s">
        <v>229</v>
      </c>
    </row>
  </sheetData>
  <hyperlinks>
    <hyperlink ref="A31" location="Intro!A1" display="Back to Intro" xr:uid="{00000000-0004-0000-0F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1"/>
  <sheetViews>
    <sheetView zoomScale="110" zoomScaleNormal="110" zoomScalePageLayoutView="125" workbookViewId="0">
      <selection activeCell="F14" sqref="F14"/>
    </sheetView>
  </sheetViews>
  <sheetFormatPr defaultColWidth="11" defaultRowHeight="15.5" x14ac:dyDescent="0.35"/>
  <cols>
    <col min="1" max="1" width="11.58203125" customWidth="1"/>
    <col min="2" max="2" width="16.33203125" customWidth="1"/>
    <col min="3" max="3" width="17" customWidth="1"/>
    <col min="4" max="4" width="5.58203125" style="1" customWidth="1"/>
  </cols>
  <sheetData>
    <row r="1" spans="1:10" x14ac:dyDescent="0.35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 x14ac:dyDescent="0.35">
      <c r="A2" s="17" t="str">
        <f>'Template Copy'!A2</f>
        <v>Scales Effective 7/1/2024 - Threshold Effective 7/1/2024</v>
      </c>
      <c r="D2"/>
      <c r="E2" s="1"/>
    </row>
    <row r="3" spans="1:10" x14ac:dyDescent="0.35">
      <c r="A3" t="str">
        <f>'Template Copy'!A3</f>
        <v>For employees subject to the earnings test, FLSA status should be Non-Exempt unless weekly earnings ≥ $844</v>
      </c>
      <c r="D3"/>
      <c r="E3" s="1"/>
    </row>
    <row r="4" spans="1:10" x14ac:dyDescent="0.35">
      <c r="A4" t="str">
        <f>'Template Copy'!A4</f>
        <v>Annual Threshold Equivalent:  $43,888</v>
      </c>
      <c r="D4"/>
      <c r="E4" s="1"/>
    </row>
    <row r="5" spans="1:10" x14ac:dyDescent="0.35">
      <c r="A5" t="str">
        <f>'Template Copy'!A9</f>
        <v>The table below shows the minimum percentage of effort at each step that will produce annual earnings  ≥ $43,888.</v>
      </c>
    </row>
    <row r="6" spans="1:10" x14ac:dyDescent="0.35">
      <c r="A6" s="9" t="s">
        <v>189</v>
      </c>
    </row>
    <row r="7" spans="1:10" x14ac:dyDescent="0.35">
      <c r="A7" s="9" t="s">
        <v>27</v>
      </c>
    </row>
    <row r="9" spans="1:10" x14ac:dyDescent="0.35">
      <c r="B9" s="12" t="str">
        <f>'Template Copy'!$B$27</f>
        <v>Salary Scale</v>
      </c>
      <c r="C9" s="12" t="str">
        <f>'Template Copy'!$C$27</f>
        <v>Minimum Part-Time</v>
      </c>
    </row>
    <row r="10" spans="1:10" x14ac:dyDescent="0.35">
      <c r="A10" s="1" t="s">
        <v>203</v>
      </c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 x14ac:dyDescent="0.35">
      <c r="A11" s="35" t="s">
        <v>204</v>
      </c>
      <c r="B11" s="12" t="str">
        <f>'Template Copy'!$B$29</f>
        <v>Annual</v>
      </c>
      <c r="C11" s="12" t="str">
        <f>'Template Copy'!$C$29</f>
        <v xml:space="preserve"> ≥ $43,888/Yr.</v>
      </c>
      <c r="E11" s="12" t="str">
        <f>'Template Copy'!$E$29</f>
        <v>Hourly Rate</v>
      </c>
    </row>
    <row r="13" spans="1:10" x14ac:dyDescent="0.35">
      <c r="A13" s="1">
        <v>1</v>
      </c>
      <c r="B13" s="24">
        <v>81633</v>
      </c>
      <c r="C13" s="25">
        <f>'Template Copy'!$B$12/B13</f>
        <v>0.53762571509071089</v>
      </c>
      <c r="D13" s="4"/>
      <c r="E13" s="19">
        <v>39.1</v>
      </c>
      <c r="J13" s="5"/>
    </row>
    <row r="14" spans="1:10" x14ac:dyDescent="0.35">
      <c r="A14" s="1">
        <v>2</v>
      </c>
      <c r="B14" s="24">
        <v>83803</v>
      </c>
      <c r="C14" s="25">
        <f>'Template Copy'!$B$12/B14</f>
        <v>0.52370440199038215</v>
      </c>
      <c r="E14" s="19">
        <v>40.14</v>
      </c>
      <c r="J14" s="5"/>
    </row>
    <row r="15" spans="1:10" x14ac:dyDescent="0.35">
      <c r="A15" s="1">
        <v>3</v>
      </c>
      <c r="B15" s="24">
        <v>85630</v>
      </c>
      <c r="C15" s="25">
        <f>'Template Copy'!$B$12/B15</f>
        <v>0.51253065514422513</v>
      </c>
      <c r="E15" s="19">
        <v>41.019999999999996</v>
      </c>
      <c r="J15" s="5"/>
    </row>
    <row r="16" spans="1:10" x14ac:dyDescent="0.35">
      <c r="A16" s="1">
        <v>4</v>
      </c>
      <c r="B16" s="24">
        <v>87654</v>
      </c>
      <c r="C16" s="25">
        <f>'Template Copy'!$B$12/B16</f>
        <v>0.50069591804139002</v>
      </c>
      <c r="E16" s="19">
        <v>41.98</v>
      </c>
      <c r="J16" s="5"/>
    </row>
    <row r="17" spans="1:10" x14ac:dyDescent="0.35">
      <c r="A17" s="1">
        <v>5</v>
      </c>
      <c r="B17" s="24">
        <v>89467</v>
      </c>
      <c r="C17" s="25">
        <f>'Template Copy'!$B$12/B17</f>
        <v>0.49054958811628868</v>
      </c>
      <c r="E17" s="19">
        <v>42.85</v>
      </c>
      <c r="J17" s="5"/>
    </row>
    <row r="18" spans="1:10" x14ac:dyDescent="0.35">
      <c r="A18" s="1">
        <v>6</v>
      </c>
      <c r="B18" s="24">
        <v>91309</v>
      </c>
      <c r="C18" s="25">
        <f>'Template Copy'!$B$12/B18</f>
        <v>0.48065360479251773</v>
      </c>
      <c r="E18" s="19">
        <v>43.739999999999995</v>
      </c>
      <c r="J18" s="5"/>
    </row>
    <row r="19" spans="1:10" x14ac:dyDescent="0.35">
      <c r="A19" s="1">
        <v>7</v>
      </c>
      <c r="B19" s="24">
        <v>93881</v>
      </c>
      <c r="C19" s="25">
        <f>'Template Copy'!$B$12/B19</f>
        <v>0.46748543368732759</v>
      </c>
      <c r="E19" s="19">
        <v>44.97</v>
      </c>
      <c r="J19" s="5"/>
    </row>
    <row r="20" spans="1:10" x14ac:dyDescent="0.35">
      <c r="A20" s="1">
        <v>8</v>
      </c>
      <c r="B20" s="24">
        <v>96376</v>
      </c>
      <c r="C20" s="25">
        <f>'Template Copy'!$B$12/B20</f>
        <v>0.45538308292520957</v>
      </c>
      <c r="E20" s="19">
        <v>46.16</v>
      </c>
      <c r="J20" s="5"/>
    </row>
    <row r="21" spans="1:10" x14ac:dyDescent="0.35">
      <c r="A21" s="1">
        <v>9</v>
      </c>
      <c r="B21" s="24">
        <v>98280</v>
      </c>
      <c r="C21" s="25">
        <f>'Template Copy'!$B$12/B21</f>
        <v>0.44656084656084655</v>
      </c>
      <c r="E21" s="19">
        <v>47.07</v>
      </c>
      <c r="J21" s="5"/>
    </row>
    <row r="22" spans="1:10" x14ac:dyDescent="0.35">
      <c r="A22" s="1">
        <v>10</v>
      </c>
      <c r="B22" s="24">
        <v>100822</v>
      </c>
      <c r="C22" s="25">
        <f>'Template Copy'!$B$12/B22</f>
        <v>0.43530181904743015</v>
      </c>
      <c r="E22" s="19">
        <v>48.29</v>
      </c>
      <c r="J22" s="5"/>
    </row>
    <row r="23" spans="1:10" x14ac:dyDescent="0.35">
      <c r="A23" s="1">
        <v>11</v>
      </c>
      <c r="B23" s="24">
        <v>103422</v>
      </c>
      <c r="C23" s="25">
        <f>'Template Copy'!$B$12/B23</f>
        <v>0.42435845371391001</v>
      </c>
      <c r="E23" s="19">
        <v>49.54</v>
      </c>
      <c r="J23" s="5"/>
    </row>
    <row r="24" spans="1:10" x14ac:dyDescent="0.35">
      <c r="A24" s="1">
        <v>12</v>
      </c>
      <c r="B24" s="24">
        <v>105773</v>
      </c>
      <c r="C24" s="25">
        <f>'Template Copy'!$B$12/B24</f>
        <v>0.41492630444442341</v>
      </c>
      <c r="E24" s="19">
        <v>50.66</v>
      </c>
      <c r="J24" s="5"/>
    </row>
    <row r="25" spans="1:10" x14ac:dyDescent="0.35">
      <c r="A25" s="1">
        <v>13</v>
      </c>
      <c r="B25" s="24">
        <v>107763</v>
      </c>
      <c r="C25" s="25">
        <f>'Template Copy'!$B$12/B25</f>
        <v>0.4072640887874317</v>
      </c>
      <c r="E25" s="19">
        <v>51.62</v>
      </c>
      <c r="J25" s="5"/>
    </row>
    <row r="26" spans="1:10" x14ac:dyDescent="0.35">
      <c r="A26" s="1">
        <v>14</v>
      </c>
      <c r="B26" s="24">
        <v>110260</v>
      </c>
      <c r="C26" s="25">
        <f>'Template Copy'!$B$12/B26</f>
        <v>0.39804099401414839</v>
      </c>
      <c r="E26" s="19">
        <v>52.809999999999995</v>
      </c>
      <c r="J26" s="5"/>
    </row>
    <row r="27" spans="1:10" x14ac:dyDescent="0.35">
      <c r="A27" s="1">
        <v>15</v>
      </c>
      <c r="B27" s="24">
        <v>113367</v>
      </c>
      <c r="C27" s="25">
        <f>'Template Copy'!$B$12/B27</f>
        <v>0.38713205782987997</v>
      </c>
      <c r="E27" s="19">
        <v>54.3</v>
      </c>
      <c r="J27" s="5"/>
    </row>
    <row r="29" spans="1:10" x14ac:dyDescent="0.35">
      <c r="A29" t="str">
        <f>'Template Copy'!$A$40</f>
        <v>Updated 5/29/2024</v>
      </c>
    </row>
    <row r="31" spans="1:10" x14ac:dyDescent="0.35">
      <c r="A31" s="41" t="s">
        <v>229</v>
      </c>
    </row>
  </sheetData>
  <hyperlinks>
    <hyperlink ref="A31" location="Intro!A1" display="Back to Intro" xr:uid="{00000000-0004-0000-10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1"/>
  <sheetViews>
    <sheetView zoomScaleNormal="100" zoomScalePageLayoutView="125" workbookViewId="0">
      <selection activeCell="B16" sqref="B16"/>
    </sheetView>
  </sheetViews>
  <sheetFormatPr defaultColWidth="11" defaultRowHeight="15.5" x14ac:dyDescent="0.35"/>
  <cols>
    <col min="1" max="1" width="11.58203125" customWidth="1"/>
    <col min="2" max="2" width="16.33203125" customWidth="1"/>
    <col min="3" max="3" width="17" customWidth="1"/>
    <col min="4" max="4" width="5.58203125" style="1" customWidth="1"/>
    <col min="5" max="5" width="11.58203125" customWidth="1"/>
  </cols>
  <sheetData>
    <row r="1" spans="1:10" x14ac:dyDescent="0.35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 x14ac:dyDescent="0.35">
      <c r="A2" s="17" t="str">
        <f>'Template Copy'!A2</f>
        <v>Scales Effective 7/1/2024 - Threshold Effective 7/1/2024</v>
      </c>
      <c r="D2"/>
      <c r="E2" s="1"/>
    </row>
    <row r="3" spans="1:10" x14ac:dyDescent="0.35">
      <c r="A3" t="str">
        <f>'Template Copy'!A3</f>
        <v>For employees subject to the earnings test, FLSA status should be Non-Exempt unless weekly earnings ≥ $844</v>
      </c>
      <c r="D3"/>
      <c r="E3" s="1"/>
    </row>
    <row r="4" spans="1:10" x14ac:dyDescent="0.35">
      <c r="A4" t="str">
        <f>'Template Copy'!A4</f>
        <v>Annual Threshold Equivalent:  $43,888</v>
      </c>
      <c r="D4"/>
      <c r="E4" s="1"/>
    </row>
    <row r="5" spans="1:10" x14ac:dyDescent="0.35">
      <c r="A5" t="str">
        <f>'Template Copy'!A9</f>
        <v>The table below shows the minimum percentage of effort at each step that will produce annual earnings  ≥ $43,888.</v>
      </c>
    </row>
    <row r="6" spans="1:10" x14ac:dyDescent="0.35">
      <c r="A6" s="9" t="s">
        <v>189</v>
      </c>
    </row>
    <row r="7" spans="1:10" x14ac:dyDescent="0.35">
      <c r="A7" s="9" t="s">
        <v>28</v>
      </c>
    </row>
    <row r="9" spans="1:10" x14ac:dyDescent="0.35">
      <c r="B9" s="12" t="str">
        <f>'Template Copy'!$B$27</f>
        <v>Salary Scale</v>
      </c>
      <c r="C9" s="12" t="str">
        <f>'Template Copy'!$C$27</f>
        <v>Minimum Part-Time</v>
      </c>
    </row>
    <row r="10" spans="1:10" x14ac:dyDescent="0.35">
      <c r="A10" s="1" t="s">
        <v>203</v>
      </c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 x14ac:dyDescent="0.35">
      <c r="A11" s="35" t="s">
        <v>204</v>
      </c>
      <c r="B11" s="12" t="str">
        <f>'Template Copy'!$B$29</f>
        <v>Annual</v>
      </c>
      <c r="C11" s="12" t="str">
        <f>'Template Copy'!$C$29</f>
        <v xml:space="preserve"> ≥ $43,888/Yr.</v>
      </c>
      <c r="E11" s="12" t="str">
        <f>'Template Copy'!$E$29</f>
        <v>Hourly Rate</v>
      </c>
    </row>
    <row r="13" spans="1:10" x14ac:dyDescent="0.35">
      <c r="A13" s="1">
        <v>1</v>
      </c>
      <c r="B13" s="24">
        <v>91309</v>
      </c>
      <c r="C13" s="3">
        <f>'Template Copy'!$B$12/B13</f>
        <v>0.48065360479251773</v>
      </c>
      <c r="D13" s="4"/>
      <c r="E13" s="19">
        <v>43.739999999999995</v>
      </c>
      <c r="J13" s="5"/>
    </row>
    <row r="14" spans="1:10" x14ac:dyDescent="0.35">
      <c r="A14" s="1">
        <v>2</v>
      </c>
      <c r="B14" s="24">
        <v>93881</v>
      </c>
      <c r="C14" s="3">
        <f>'Template Copy'!$B$12/B14</f>
        <v>0.46748543368732759</v>
      </c>
      <c r="E14" s="19">
        <v>44.97</v>
      </c>
      <c r="J14" s="5"/>
    </row>
    <row r="15" spans="1:10" x14ac:dyDescent="0.35">
      <c r="A15" s="1">
        <v>3</v>
      </c>
      <c r="B15" s="24">
        <v>96376</v>
      </c>
      <c r="C15" s="3">
        <f>'Template Copy'!$B$12/B15</f>
        <v>0.45538308292520957</v>
      </c>
      <c r="E15" s="19">
        <v>46.16</v>
      </c>
      <c r="J15" s="5"/>
    </row>
    <row r="16" spans="1:10" x14ac:dyDescent="0.35">
      <c r="A16" s="1">
        <v>4</v>
      </c>
      <c r="B16" s="24">
        <v>98280</v>
      </c>
      <c r="C16" s="3">
        <f>'Template Copy'!$B$12/B16</f>
        <v>0.44656084656084655</v>
      </c>
      <c r="E16" s="19">
        <v>47.07</v>
      </c>
      <c r="J16" s="5"/>
    </row>
    <row r="17" spans="1:10" x14ac:dyDescent="0.35">
      <c r="A17" s="1">
        <v>5</v>
      </c>
      <c r="B17" s="24">
        <v>100822</v>
      </c>
      <c r="C17" s="3">
        <f>'Template Copy'!$B$12/B17</f>
        <v>0.43530181904743015</v>
      </c>
      <c r="E17" s="19">
        <v>48.29</v>
      </c>
      <c r="J17" s="5"/>
    </row>
    <row r="18" spans="1:10" x14ac:dyDescent="0.35">
      <c r="A18" s="1">
        <v>6</v>
      </c>
      <c r="B18" s="24">
        <v>103422</v>
      </c>
      <c r="C18" s="3">
        <f>'Template Copy'!$B$12/B18</f>
        <v>0.42435845371391001</v>
      </c>
      <c r="E18" s="19">
        <v>49.54</v>
      </c>
      <c r="J18" s="5"/>
    </row>
    <row r="19" spans="1:10" x14ac:dyDescent="0.35">
      <c r="A19" s="1">
        <v>7</v>
      </c>
      <c r="B19" s="24">
        <v>105773</v>
      </c>
      <c r="C19" s="3">
        <f>'Template Copy'!$B$12/B19</f>
        <v>0.41492630444442341</v>
      </c>
      <c r="E19" s="19">
        <v>50.66</v>
      </c>
      <c r="J19" s="5"/>
    </row>
    <row r="20" spans="1:10" x14ac:dyDescent="0.35">
      <c r="A20" s="1">
        <v>8</v>
      </c>
      <c r="B20" s="24">
        <v>107763</v>
      </c>
      <c r="C20" s="3">
        <f>'Template Copy'!$B$12/B20</f>
        <v>0.4072640887874317</v>
      </c>
      <c r="E20" s="19">
        <v>51.62</v>
      </c>
      <c r="J20" s="5"/>
    </row>
    <row r="21" spans="1:10" x14ac:dyDescent="0.35">
      <c r="A21" s="1">
        <v>9</v>
      </c>
      <c r="B21" s="24">
        <v>110260</v>
      </c>
      <c r="C21" s="3">
        <f>'Template Copy'!$B$12/B21</f>
        <v>0.39804099401414839</v>
      </c>
      <c r="E21" s="19">
        <v>52.809999999999995</v>
      </c>
      <c r="J21" s="5"/>
    </row>
    <row r="22" spans="1:10" x14ac:dyDescent="0.35">
      <c r="A22" s="1">
        <v>10</v>
      </c>
      <c r="B22" s="24">
        <v>113367</v>
      </c>
      <c r="C22" s="3">
        <f>'Template Copy'!$B$12/B22</f>
        <v>0.38713205782987997</v>
      </c>
      <c r="E22" s="19">
        <v>54.3</v>
      </c>
      <c r="J22" s="5"/>
    </row>
    <row r="23" spans="1:10" x14ac:dyDescent="0.35">
      <c r="A23" s="1">
        <v>11</v>
      </c>
      <c r="B23" s="24">
        <v>115907</v>
      </c>
      <c r="C23" s="3">
        <f>'Template Copy'!$B$12/B23</f>
        <v>0.37864839914759246</v>
      </c>
      <c r="E23" s="19">
        <v>55.519999999999996</v>
      </c>
      <c r="J23" s="5"/>
    </row>
    <row r="24" spans="1:10" x14ac:dyDescent="0.35">
      <c r="A24" s="1">
        <v>12</v>
      </c>
      <c r="B24" s="24">
        <v>118480</v>
      </c>
      <c r="C24" s="3">
        <f>'Template Copy'!$B$12/B24</f>
        <v>0.37042538825118165</v>
      </c>
      <c r="E24" s="19">
        <v>56.75</v>
      </c>
      <c r="J24" s="5"/>
    </row>
    <row r="25" spans="1:10" x14ac:dyDescent="0.35">
      <c r="A25" s="1">
        <v>13</v>
      </c>
      <c r="B25" s="24">
        <v>121008</v>
      </c>
      <c r="C25" s="3">
        <f>'Template Copy'!$B$12/B25</f>
        <v>0.36268676451143728</v>
      </c>
      <c r="E25" s="19">
        <v>57.96</v>
      </c>
      <c r="J25" s="5"/>
    </row>
    <row r="26" spans="1:10" x14ac:dyDescent="0.35">
      <c r="A26" s="1">
        <v>14</v>
      </c>
      <c r="B26" s="24">
        <v>124128</v>
      </c>
      <c r="C26" s="3">
        <f>'Template Copy'!$B$12/B26</f>
        <v>0.35357050786285127</v>
      </c>
      <c r="E26" s="19">
        <v>59.449999999999996</v>
      </c>
      <c r="J26" s="5"/>
    </row>
    <row r="27" spans="1:10" x14ac:dyDescent="0.35">
      <c r="A27" s="1">
        <v>15</v>
      </c>
      <c r="B27" s="24">
        <v>125317</v>
      </c>
      <c r="C27" s="3">
        <f>'Template Copy'!$B$12/B27</f>
        <v>0.35021585259781196</v>
      </c>
      <c r="E27" s="19">
        <v>60.019999999999996</v>
      </c>
      <c r="J27" s="5"/>
    </row>
    <row r="29" spans="1:10" x14ac:dyDescent="0.35">
      <c r="A29" t="str">
        <f>'Template Copy'!$A$40</f>
        <v>Updated 5/29/2024</v>
      </c>
    </row>
    <row r="31" spans="1:10" x14ac:dyDescent="0.35">
      <c r="A31" s="41" t="s">
        <v>229</v>
      </c>
    </row>
  </sheetData>
  <hyperlinks>
    <hyperlink ref="A31" location="Intro!A1" display="Back to Intro" xr:uid="{00000000-0004-0000-11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1"/>
  <sheetViews>
    <sheetView zoomScaleNormal="100" zoomScalePageLayoutView="125" workbookViewId="0">
      <selection activeCell="F8" sqref="F8"/>
    </sheetView>
  </sheetViews>
  <sheetFormatPr defaultColWidth="11" defaultRowHeight="15.5" x14ac:dyDescent="0.35"/>
  <cols>
    <col min="1" max="1" width="11.58203125" customWidth="1"/>
    <col min="2" max="2" width="16.33203125" customWidth="1"/>
    <col min="3" max="3" width="17" customWidth="1"/>
    <col min="4" max="4" width="5.58203125" style="1" customWidth="1"/>
    <col min="5" max="5" width="11.58203125" customWidth="1"/>
  </cols>
  <sheetData>
    <row r="1" spans="1:10" x14ac:dyDescent="0.35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 x14ac:dyDescent="0.35">
      <c r="A2" s="17" t="str">
        <f>'Template Copy'!A2</f>
        <v>Scales Effective 7/1/2024 - Threshold Effective 7/1/2024</v>
      </c>
      <c r="D2"/>
      <c r="E2" s="1"/>
    </row>
    <row r="3" spans="1:10" x14ac:dyDescent="0.35">
      <c r="A3" t="str">
        <f>'Template Copy'!A3</f>
        <v>For employees subject to the earnings test, FLSA status should be Non-Exempt unless weekly earnings ≥ $844</v>
      </c>
      <c r="D3"/>
      <c r="E3" s="1"/>
    </row>
    <row r="4" spans="1:10" x14ac:dyDescent="0.35">
      <c r="A4" t="str">
        <f>'Template Copy'!A4</f>
        <v>Annual Threshold Equivalent:  $43,888</v>
      </c>
      <c r="D4"/>
      <c r="E4" s="1"/>
    </row>
    <row r="5" spans="1:10" x14ac:dyDescent="0.35">
      <c r="A5" t="str">
        <f>'Template Copy'!A9</f>
        <v>The table below shows the minimum percentage of effort at each step that will produce annual earnings  ≥ $43,888.</v>
      </c>
    </row>
    <row r="6" spans="1:10" x14ac:dyDescent="0.35">
      <c r="A6" s="9" t="s">
        <v>189</v>
      </c>
    </row>
    <row r="7" spans="1:10" x14ac:dyDescent="0.35">
      <c r="A7" s="9" t="s">
        <v>29</v>
      </c>
    </row>
    <row r="9" spans="1:10" x14ac:dyDescent="0.35">
      <c r="B9" s="12" t="str">
        <f>'Template Copy'!$B$27</f>
        <v>Salary Scale</v>
      </c>
      <c r="C9" s="12" t="str">
        <f>'Template Copy'!$C$27</f>
        <v>Minimum Part-Time</v>
      </c>
    </row>
    <row r="10" spans="1:10" x14ac:dyDescent="0.35">
      <c r="A10" s="1" t="s">
        <v>203</v>
      </c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 x14ac:dyDescent="0.35">
      <c r="A11" s="35" t="s">
        <v>204</v>
      </c>
      <c r="B11" s="12" t="str">
        <f>'Template Copy'!$B$29</f>
        <v>Annual</v>
      </c>
      <c r="C11" s="12" t="str">
        <f>'Template Copy'!$C$29</f>
        <v xml:space="preserve"> ≥ $43,888/Yr.</v>
      </c>
      <c r="E11" s="12" t="str">
        <f>'Template Copy'!$E$29</f>
        <v>Hourly Rate</v>
      </c>
    </row>
    <row r="13" spans="1:10" x14ac:dyDescent="0.35">
      <c r="A13" s="1">
        <v>1</v>
      </c>
      <c r="B13" s="24">
        <v>103422</v>
      </c>
      <c r="C13" s="3">
        <f>'Template Copy'!$B$12/B13</f>
        <v>0.42435845371391001</v>
      </c>
      <c r="D13" s="4"/>
      <c r="E13" s="19">
        <v>49.54</v>
      </c>
      <c r="F13" s="18"/>
      <c r="G13" s="5"/>
      <c r="H13" s="5"/>
      <c r="J13" s="5"/>
    </row>
    <row r="14" spans="1:10" x14ac:dyDescent="0.35">
      <c r="A14" s="1">
        <v>2</v>
      </c>
      <c r="B14" s="24">
        <v>105773</v>
      </c>
      <c r="C14" s="3">
        <f>'Template Copy'!$B$12/B14</f>
        <v>0.41492630444442341</v>
      </c>
      <c r="E14" s="19">
        <v>50.66</v>
      </c>
      <c r="G14" s="5"/>
      <c r="H14" s="5"/>
      <c r="J14" s="5"/>
    </row>
    <row r="15" spans="1:10" x14ac:dyDescent="0.35">
      <c r="A15" s="1">
        <v>3</v>
      </c>
      <c r="B15" s="24">
        <v>107763</v>
      </c>
      <c r="C15" s="3">
        <f>'Template Copy'!$B$12/B15</f>
        <v>0.4072640887874317</v>
      </c>
      <c r="E15" s="19">
        <v>51.62</v>
      </c>
      <c r="G15" s="5"/>
      <c r="H15" s="5"/>
      <c r="J15" s="5"/>
    </row>
    <row r="16" spans="1:10" x14ac:dyDescent="0.35">
      <c r="A16" s="1">
        <v>4</v>
      </c>
      <c r="B16" s="24">
        <v>110260</v>
      </c>
      <c r="C16" s="3">
        <f>'Template Copy'!$B$12/B16</f>
        <v>0.39804099401414839</v>
      </c>
      <c r="E16" s="19">
        <v>52.809999999999995</v>
      </c>
      <c r="G16" s="5"/>
      <c r="H16" s="5"/>
      <c r="J16" s="5"/>
    </row>
    <row r="17" spans="1:10" x14ac:dyDescent="0.35">
      <c r="A17" s="1">
        <v>5</v>
      </c>
      <c r="B17" s="24">
        <v>113367</v>
      </c>
      <c r="C17" s="3">
        <f>'Template Copy'!$B$12/B17</f>
        <v>0.38713205782987997</v>
      </c>
      <c r="E17" s="19">
        <v>54.3</v>
      </c>
      <c r="G17" s="5"/>
      <c r="H17" s="5"/>
      <c r="J17" s="5"/>
    </row>
    <row r="18" spans="1:10" x14ac:dyDescent="0.35">
      <c r="A18" s="1">
        <v>6</v>
      </c>
      <c r="B18" s="24">
        <v>115907</v>
      </c>
      <c r="C18" s="3">
        <f>'Template Copy'!$B$12/B18</f>
        <v>0.37864839914759246</v>
      </c>
      <c r="E18" s="19">
        <v>55.519999999999996</v>
      </c>
      <c r="G18" s="5"/>
      <c r="H18" s="5"/>
      <c r="J18" s="5"/>
    </row>
    <row r="19" spans="1:10" x14ac:dyDescent="0.35">
      <c r="A19" s="1">
        <v>7</v>
      </c>
      <c r="B19" s="24">
        <v>118480</v>
      </c>
      <c r="C19" s="3">
        <f>'Template Copy'!$B$12/B19</f>
        <v>0.37042538825118165</v>
      </c>
      <c r="E19" s="19">
        <v>56.75</v>
      </c>
      <c r="G19" s="5"/>
      <c r="H19" s="5"/>
      <c r="J19" s="5"/>
    </row>
    <row r="20" spans="1:10" x14ac:dyDescent="0.35">
      <c r="A20" s="1">
        <v>8</v>
      </c>
      <c r="B20" s="24">
        <v>121008</v>
      </c>
      <c r="C20" s="3">
        <f>'Template Copy'!$B$12/B20</f>
        <v>0.36268676451143728</v>
      </c>
      <c r="E20" s="19">
        <v>57.96</v>
      </c>
      <c r="G20" s="5"/>
      <c r="H20" s="5"/>
      <c r="J20" s="5"/>
    </row>
    <row r="21" spans="1:10" x14ac:dyDescent="0.35">
      <c r="A21" s="1">
        <v>9</v>
      </c>
      <c r="B21" s="24">
        <v>124128</v>
      </c>
      <c r="C21" s="3">
        <f>'Template Copy'!$B$12/B21</f>
        <v>0.35357050786285127</v>
      </c>
      <c r="E21" s="19">
        <v>59.449999999999996</v>
      </c>
      <c r="G21" s="5"/>
      <c r="H21" s="5"/>
      <c r="J21" s="5"/>
    </row>
    <row r="22" spans="1:10" x14ac:dyDescent="0.35">
      <c r="A22" s="1">
        <v>10</v>
      </c>
      <c r="B22" s="24">
        <v>125317</v>
      </c>
      <c r="C22" s="3">
        <f>'Template Copy'!$B$12/B22</f>
        <v>0.35021585259781196</v>
      </c>
      <c r="E22" s="19">
        <v>60.019999999999996</v>
      </c>
      <c r="G22" s="5"/>
      <c r="H22" s="5"/>
      <c r="J22" s="5"/>
    </row>
    <row r="23" spans="1:10" x14ac:dyDescent="0.35">
      <c r="A23" s="1">
        <v>11</v>
      </c>
      <c r="B23" s="24">
        <v>127815</v>
      </c>
      <c r="C23" s="3">
        <f>'Template Copy'!$B$12/B23</f>
        <v>0.34337127880139262</v>
      </c>
      <c r="E23" s="19">
        <v>61.22</v>
      </c>
      <c r="G23" s="5"/>
      <c r="H23" s="5"/>
      <c r="J23" s="5"/>
    </row>
    <row r="24" spans="1:10" x14ac:dyDescent="0.35">
      <c r="A24" s="1">
        <v>12</v>
      </c>
      <c r="B24" s="24">
        <v>130951</v>
      </c>
      <c r="C24" s="3">
        <f>'Template Copy'!$B$12/B24</f>
        <v>0.33514826156348559</v>
      </c>
      <c r="E24" s="19">
        <v>62.72</v>
      </c>
      <c r="G24" s="5"/>
      <c r="H24" s="5"/>
      <c r="J24" s="5"/>
    </row>
    <row r="25" spans="1:10" x14ac:dyDescent="0.35">
      <c r="A25" s="1">
        <v>13</v>
      </c>
      <c r="B25" s="24">
        <v>134176</v>
      </c>
      <c r="C25" s="3">
        <f>'Template Copy'!$B$12/B25</f>
        <v>0.32709277367040307</v>
      </c>
      <c r="E25" s="19">
        <v>64.27000000000001</v>
      </c>
      <c r="G25" s="5"/>
      <c r="H25" s="5"/>
      <c r="J25" s="5"/>
    </row>
    <row r="26" spans="1:10" x14ac:dyDescent="0.35">
      <c r="A26" s="1">
        <v>14</v>
      </c>
      <c r="B26" s="24">
        <v>137253</v>
      </c>
      <c r="C26" s="3">
        <f>'Template Copy'!$B$12/B26</f>
        <v>0.31975985952948205</v>
      </c>
      <c r="E26" s="19">
        <v>65.740000000000009</v>
      </c>
      <c r="G26" s="5"/>
      <c r="H26" s="5"/>
      <c r="J26" s="5"/>
    </row>
    <row r="27" spans="1:10" x14ac:dyDescent="0.35">
      <c r="A27" s="1">
        <v>15</v>
      </c>
      <c r="B27" s="24">
        <v>140344</v>
      </c>
      <c r="C27" s="3">
        <f>'Template Copy'!$B$12/B27</f>
        <v>0.31271732314883427</v>
      </c>
      <c r="E27" s="19">
        <v>67.22</v>
      </c>
      <c r="G27" s="5"/>
      <c r="H27" s="5"/>
      <c r="J27" s="5"/>
    </row>
    <row r="28" spans="1:10" x14ac:dyDescent="0.35">
      <c r="B28" s="2"/>
      <c r="C28" s="3"/>
    </row>
    <row r="29" spans="1:10" x14ac:dyDescent="0.35">
      <c r="A29" t="str">
        <f>'Template Copy'!$A$40</f>
        <v>Updated 5/29/2024</v>
      </c>
    </row>
    <row r="31" spans="1:10" x14ac:dyDescent="0.35">
      <c r="A31" s="41" t="s">
        <v>229</v>
      </c>
    </row>
  </sheetData>
  <hyperlinks>
    <hyperlink ref="A31" location="Intro!A1" display="Back to Intro" xr:uid="{00000000-0004-0000-12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zoomScalePageLayoutView="125" workbookViewId="0">
      <selection activeCell="D13" sqref="D13"/>
    </sheetView>
  </sheetViews>
  <sheetFormatPr defaultColWidth="11" defaultRowHeight="15.5" x14ac:dyDescent="0.35"/>
  <cols>
    <col min="2" max="2" width="9.83203125" customWidth="1"/>
    <col min="3" max="3" width="16.33203125" customWidth="1"/>
    <col min="4" max="4" width="18.08203125" style="1" bestFit="1" customWidth="1"/>
    <col min="5" max="5" width="5.58203125" customWidth="1"/>
    <col min="6" max="6" width="11.58203125" customWidth="1"/>
  </cols>
  <sheetData>
    <row r="1" spans="1:11" x14ac:dyDescent="0.35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1" x14ac:dyDescent="0.35">
      <c r="A2" s="17" t="str">
        <f>'Template Copy'!A2</f>
        <v>Scales Effective 7/1/2024 - Threshold Effective 7/1/2024</v>
      </c>
      <c r="D2"/>
      <c r="E2" s="1"/>
    </row>
    <row r="3" spans="1:11" x14ac:dyDescent="0.35">
      <c r="A3" t="str">
        <f>'Template Copy'!A3</f>
        <v>For employees subject to the earnings test, FLSA status should be Non-Exempt unless weekly earnings ≥ $844</v>
      </c>
      <c r="D3"/>
      <c r="E3" s="1"/>
    </row>
    <row r="4" spans="1:11" x14ac:dyDescent="0.35">
      <c r="A4" t="str">
        <f>'Template Copy'!A4</f>
        <v>Annual Threshold Equivalent:  $43,888</v>
      </c>
      <c r="D4"/>
      <c r="E4" s="1"/>
    </row>
    <row r="5" spans="1:11" x14ac:dyDescent="0.35">
      <c r="A5" t="str">
        <f>'Template Copy'!A9</f>
        <v>The table below shows the minimum percentage of effort at each step that will produce annual earnings  ≥ $43,888.</v>
      </c>
    </row>
    <row r="6" spans="1:11" x14ac:dyDescent="0.35">
      <c r="A6" s="9" t="s">
        <v>274</v>
      </c>
    </row>
    <row r="7" spans="1:11" x14ac:dyDescent="0.35">
      <c r="A7" s="9" t="s">
        <v>275</v>
      </c>
    </row>
    <row r="9" spans="1:11" x14ac:dyDescent="0.35">
      <c r="A9" s="9"/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 x14ac:dyDescent="0.35">
      <c r="A10" s="9"/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 x14ac:dyDescent="0.35">
      <c r="A11" s="9" t="s">
        <v>7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 x14ac:dyDescent="0.35">
      <c r="A12" s="9"/>
      <c r="B12" s="1"/>
      <c r="D12"/>
    </row>
    <row r="13" spans="1:11" x14ac:dyDescent="0.35">
      <c r="A13" s="9" t="s">
        <v>5</v>
      </c>
      <c r="B13" s="1">
        <v>1</v>
      </c>
      <c r="C13" s="24">
        <v>91700</v>
      </c>
      <c r="D13" s="25">
        <f>'Template Copy'!$B$12/C13</f>
        <v>0.47860414394765538</v>
      </c>
      <c r="F13" s="4">
        <v>43.919999999999995</v>
      </c>
      <c r="G13" s="6"/>
      <c r="K13" s="5"/>
    </row>
    <row r="14" spans="1:11" x14ac:dyDescent="0.35">
      <c r="A14" s="9" t="s">
        <v>8</v>
      </c>
      <c r="B14" s="1">
        <v>2</v>
      </c>
      <c r="C14" s="24">
        <v>97500</v>
      </c>
      <c r="D14" s="25">
        <f>'Template Copy'!$B$12/C14</f>
        <v>0.45013333333333333</v>
      </c>
      <c r="F14" s="4">
        <v>46.699999999999996</v>
      </c>
      <c r="G14" s="6"/>
      <c r="K14" s="5"/>
    </row>
    <row r="15" spans="1:11" x14ac:dyDescent="0.35">
      <c r="A15" s="9"/>
      <c r="B15" s="1">
        <v>3</v>
      </c>
      <c r="C15" s="24">
        <v>102700</v>
      </c>
      <c r="D15" s="25">
        <f>'Template Copy'!$B$12/C15</f>
        <v>0.42734177215189872</v>
      </c>
      <c r="F15" s="4">
        <v>49.19</v>
      </c>
      <c r="G15" s="6"/>
      <c r="K15" s="5"/>
    </row>
    <row r="16" spans="1:11" x14ac:dyDescent="0.35">
      <c r="A16" s="9"/>
      <c r="B16" s="1">
        <v>4</v>
      </c>
      <c r="C16" s="24">
        <v>108400</v>
      </c>
      <c r="D16" s="25">
        <f>'Template Copy'!$B$12/C16</f>
        <v>0.40487084870848711</v>
      </c>
      <c r="F16" s="4">
        <v>51.919999999999995</v>
      </c>
      <c r="G16" s="6"/>
      <c r="K16" s="5"/>
    </row>
    <row r="17" spans="1:11" x14ac:dyDescent="0.35">
      <c r="A17" s="9"/>
      <c r="B17" s="1">
        <v>5</v>
      </c>
      <c r="C17" s="24">
        <v>114200</v>
      </c>
      <c r="D17" s="25">
        <f>'Template Copy'!$B$12/C17</f>
        <v>0.38430823117338003</v>
      </c>
      <c r="F17" s="4">
        <v>54.699999999999996</v>
      </c>
      <c r="G17" s="6"/>
      <c r="K17" s="5"/>
    </row>
    <row r="18" spans="1:11" x14ac:dyDescent="0.35">
      <c r="A18" s="9"/>
      <c r="B18" s="1">
        <v>6</v>
      </c>
      <c r="C18" s="24">
        <v>120000</v>
      </c>
      <c r="D18" s="25">
        <f>'Template Copy'!$B$12/C18</f>
        <v>0.36573333333333335</v>
      </c>
      <c r="F18" s="4">
        <v>57.48</v>
      </c>
      <c r="G18" s="6"/>
      <c r="K18" s="5"/>
    </row>
    <row r="19" spans="1:11" x14ac:dyDescent="0.35">
      <c r="A19" s="9"/>
      <c r="C19" s="24"/>
      <c r="D19" s="25"/>
      <c r="F19" s="4"/>
      <c r="G19" s="6"/>
    </row>
    <row r="20" spans="1:11" x14ac:dyDescent="0.35">
      <c r="A20" s="9" t="s">
        <v>6</v>
      </c>
      <c r="B20" s="1">
        <v>1</v>
      </c>
      <c r="C20" s="24">
        <v>114300</v>
      </c>
      <c r="D20" s="25">
        <f>'Template Copy'!$B$12/C20</f>
        <v>0.38397200349956256</v>
      </c>
      <c r="F20" s="4">
        <v>54.75</v>
      </c>
      <c r="G20" s="6"/>
      <c r="K20" s="5"/>
    </row>
    <row r="21" spans="1:11" x14ac:dyDescent="0.35">
      <c r="A21" s="9" t="s">
        <v>8</v>
      </c>
      <c r="B21" s="1">
        <v>2</v>
      </c>
      <c r="C21" s="24">
        <v>120100</v>
      </c>
      <c r="D21" s="25">
        <f>'Template Copy'!$B$12/C21</f>
        <v>0.36542880932556204</v>
      </c>
      <c r="F21" s="4">
        <v>57.519999999999996</v>
      </c>
      <c r="G21" s="6"/>
      <c r="K21" s="5"/>
    </row>
    <row r="22" spans="1:11" x14ac:dyDescent="0.35">
      <c r="A22" s="9"/>
      <c r="B22" s="1">
        <v>3</v>
      </c>
      <c r="C22" s="24">
        <v>126400</v>
      </c>
      <c r="D22" s="25">
        <f>'Template Copy'!$B$12/C22</f>
        <v>0.34721518987341771</v>
      </c>
      <c r="F22" s="4">
        <v>60.54</v>
      </c>
      <c r="G22" s="6"/>
      <c r="K22" s="5"/>
    </row>
    <row r="23" spans="1:11" x14ac:dyDescent="0.35">
      <c r="A23" s="9"/>
      <c r="B23" s="1">
        <v>4</v>
      </c>
      <c r="C23" s="24">
        <v>134000</v>
      </c>
      <c r="D23" s="25">
        <f>'Template Copy'!$B$12/C23</f>
        <v>0.32752238805970152</v>
      </c>
      <c r="F23" s="4">
        <v>64.180000000000007</v>
      </c>
      <c r="G23" s="6"/>
      <c r="K23" s="5"/>
    </row>
    <row r="24" spans="1:11" x14ac:dyDescent="0.35">
      <c r="A24" s="9"/>
      <c r="B24" s="1">
        <v>5</v>
      </c>
      <c r="C24" s="24">
        <v>144200</v>
      </c>
      <c r="D24" s="25">
        <f>'Template Copy'!$B$12/C24</f>
        <v>0.30435506241331484</v>
      </c>
      <c r="F24" s="4">
        <v>69.070000000000007</v>
      </c>
      <c r="G24" s="6"/>
      <c r="K24" s="5"/>
    </row>
    <row r="25" spans="1:11" x14ac:dyDescent="0.35">
      <c r="A25" s="9"/>
      <c r="C25" s="24"/>
      <c r="D25" s="25"/>
      <c r="F25" s="4"/>
      <c r="G25" s="6"/>
    </row>
    <row r="26" spans="1:11" x14ac:dyDescent="0.35">
      <c r="A26" s="9" t="s">
        <v>8</v>
      </c>
      <c r="B26" s="1">
        <v>1</v>
      </c>
      <c r="C26" s="24">
        <v>134100</v>
      </c>
      <c r="D26" s="25">
        <f>'Template Copy'!$B$12/C26</f>
        <v>0.32727815063385535</v>
      </c>
      <c r="F26" s="4">
        <v>64.23</v>
      </c>
      <c r="G26" s="6"/>
      <c r="K26" s="5"/>
    </row>
    <row r="27" spans="1:11" x14ac:dyDescent="0.35">
      <c r="A27" s="9"/>
      <c r="B27" s="1">
        <v>2</v>
      </c>
      <c r="C27" s="24">
        <v>144300</v>
      </c>
      <c r="D27" s="25">
        <f>'Template Copy'!$B$12/C27</f>
        <v>0.30414414414414415</v>
      </c>
      <c r="F27" s="4">
        <v>69.11</v>
      </c>
      <c r="G27" s="6"/>
      <c r="K27" s="5"/>
    </row>
    <row r="28" spans="1:11" x14ac:dyDescent="0.35">
      <c r="A28" s="9"/>
      <c r="B28" s="1">
        <v>3</v>
      </c>
      <c r="C28" s="24">
        <v>155200</v>
      </c>
      <c r="D28" s="25">
        <f>'Template Copy'!$B$12/C28</f>
        <v>0.28278350515463918</v>
      </c>
      <c r="F28" s="4">
        <v>74.33</v>
      </c>
      <c r="G28" s="6"/>
      <c r="K28" s="5"/>
    </row>
    <row r="29" spans="1:11" x14ac:dyDescent="0.35">
      <c r="A29" s="9"/>
      <c r="B29" s="1">
        <v>4</v>
      </c>
      <c r="C29" s="24">
        <v>166700</v>
      </c>
      <c r="D29" s="25">
        <f>'Template Copy'!$B$12/C29</f>
        <v>0.26327534493101379</v>
      </c>
      <c r="F29" s="4">
        <v>79.84</v>
      </c>
      <c r="G29" s="6"/>
      <c r="K29" s="5"/>
    </row>
    <row r="30" spans="1:11" x14ac:dyDescent="0.35">
      <c r="A30" s="9"/>
      <c r="B30" s="1">
        <v>5</v>
      </c>
      <c r="C30" s="24">
        <v>179000</v>
      </c>
      <c r="D30" s="25">
        <f>'Template Copy'!$B$12/C30</f>
        <v>0.24518435754189943</v>
      </c>
      <c r="F30" s="4">
        <v>85.73</v>
      </c>
      <c r="G30" s="6"/>
      <c r="K30" s="5"/>
    </row>
    <row r="31" spans="1:11" x14ac:dyDescent="0.35">
      <c r="A31" s="9"/>
      <c r="B31" s="1">
        <v>6</v>
      </c>
      <c r="C31" s="24">
        <v>193000</v>
      </c>
      <c r="D31" s="25">
        <f>'Template Copy'!$B$12/C31</f>
        <v>0.22739896373056995</v>
      </c>
      <c r="F31" s="4">
        <v>92.440000000000012</v>
      </c>
      <c r="G31" s="6"/>
      <c r="K31" s="5"/>
    </row>
    <row r="32" spans="1:11" x14ac:dyDescent="0.35">
      <c r="A32" s="9"/>
      <c r="B32" s="1">
        <v>7</v>
      </c>
      <c r="C32" s="24">
        <v>208100</v>
      </c>
      <c r="D32" s="25">
        <f>'Template Copy'!$B$12/C32</f>
        <v>0.21089860643921191</v>
      </c>
      <c r="F32" s="4">
        <v>99.67</v>
      </c>
      <c r="G32" s="6"/>
      <c r="K32" s="5"/>
    </row>
    <row r="33" spans="1:11" x14ac:dyDescent="0.35">
      <c r="A33" s="9"/>
      <c r="B33" s="1">
        <v>8</v>
      </c>
      <c r="C33" s="24">
        <v>225300</v>
      </c>
      <c r="D33" s="25">
        <f>'Template Copy'!$B$12/C33</f>
        <v>0.19479804704837994</v>
      </c>
      <c r="F33" s="4">
        <v>107.91000000000001</v>
      </c>
      <c r="G33" s="6"/>
      <c r="K33" s="5"/>
    </row>
    <row r="34" spans="1:11" x14ac:dyDescent="0.35">
      <c r="A34" s="9"/>
      <c r="B34" s="1">
        <v>9</v>
      </c>
      <c r="C34" s="24">
        <v>244300</v>
      </c>
      <c r="D34" s="25">
        <f>'Template Copy'!$B$12/C34</f>
        <v>0.17964797380270159</v>
      </c>
      <c r="F34" s="4">
        <v>117.01</v>
      </c>
      <c r="G34" s="6"/>
      <c r="K34" s="5"/>
    </row>
    <row r="35" spans="1:11" x14ac:dyDescent="0.35">
      <c r="A35" s="9"/>
      <c r="D35" s="3"/>
    </row>
    <row r="36" spans="1:11" x14ac:dyDescent="0.35">
      <c r="A36" t="str">
        <f>'Template Copy'!$A$40</f>
        <v>Updated 5/29/2024</v>
      </c>
    </row>
    <row r="38" spans="1:11" x14ac:dyDescent="0.35">
      <c r="A38" s="41" t="s">
        <v>229</v>
      </c>
    </row>
  </sheetData>
  <hyperlinks>
    <hyperlink ref="A38" location="Intro!A1" display="Back to Intro" xr:uid="{00000000-0004-0000-0100-000000000000}"/>
  </hyperlinks>
  <pageMargins left="0.75" right="0.75" top="1" bottom="1" header="0.5" footer="0.5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1"/>
  <sheetViews>
    <sheetView zoomScaleNormal="100" zoomScalePageLayoutView="125" workbookViewId="0">
      <selection activeCell="G12" sqref="G12"/>
    </sheetView>
  </sheetViews>
  <sheetFormatPr defaultColWidth="11" defaultRowHeight="15.5" x14ac:dyDescent="0.35"/>
  <cols>
    <col min="1" max="1" width="11.58203125" customWidth="1"/>
    <col min="2" max="2" width="16.33203125" customWidth="1"/>
    <col min="3" max="3" width="17" customWidth="1"/>
    <col min="4" max="4" width="5.58203125" style="1" customWidth="1"/>
    <col min="5" max="5" width="11.58203125" customWidth="1"/>
  </cols>
  <sheetData>
    <row r="1" spans="1:10" x14ac:dyDescent="0.35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 x14ac:dyDescent="0.35">
      <c r="A2" s="17" t="str">
        <f>'Template Copy'!A2</f>
        <v>Scales Effective 7/1/2024 - Threshold Effective 7/1/2024</v>
      </c>
      <c r="D2"/>
      <c r="E2" s="1"/>
    </row>
    <row r="3" spans="1:10" x14ac:dyDescent="0.35">
      <c r="A3" t="str">
        <f>'Template Copy'!A3</f>
        <v>For employees subject to the earnings test, FLSA status should be Non-Exempt unless weekly earnings ≥ $844</v>
      </c>
      <c r="D3"/>
      <c r="E3" s="1"/>
    </row>
    <row r="4" spans="1:10" x14ac:dyDescent="0.35">
      <c r="A4" t="str">
        <f>'Template Copy'!A4</f>
        <v>Annual Threshold Equivalent:  $43,888</v>
      </c>
      <c r="D4"/>
      <c r="E4" s="1"/>
    </row>
    <row r="5" spans="1:10" x14ac:dyDescent="0.35">
      <c r="A5" t="str">
        <f>'Template Copy'!A9</f>
        <v>The table below shows the minimum percentage of effort at each step that will produce annual earnings  ≥ $43,888.</v>
      </c>
    </row>
    <row r="6" spans="1:10" x14ac:dyDescent="0.35">
      <c r="A6" s="9" t="s">
        <v>189</v>
      </c>
    </row>
    <row r="7" spans="1:10" x14ac:dyDescent="0.35">
      <c r="A7" s="9" t="s">
        <v>30</v>
      </c>
    </row>
    <row r="9" spans="1:10" x14ac:dyDescent="0.35">
      <c r="B9" s="12" t="str">
        <f>'Template Copy'!$B$27</f>
        <v>Salary Scale</v>
      </c>
      <c r="C9" s="12" t="str">
        <f>'Template Copy'!$C$27</f>
        <v>Minimum Part-Time</v>
      </c>
    </row>
    <row r="10" spans="1:10" x14ac:dyDescent="0.35">
      <c r="A10" s="1" t="s">
        <v>203</v>
      </c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 x14ac:dyDescent="0.35">
      <c r="A11" s="35" t="s">
        <v>204</v>
      </c>
      <c r="B11" s="12" t="str">
        <f>'Template Copy'!$B$29</f>
        <v>Annual</v>
      </c>
      <c r="C11" s="12" t="str">
        <f>'Template Copy'!$C$29</f>
        <v xml:space="preserve"> ≥ $43,888/Yr.</v>
      </c>
      <c r="E11" s="12" t="str">
        <f>'Template Copy'!$E$29</f>
        <v>Hourly Rate</v>
      </c>
    </row>
    <row r="13" spans="1:10" x14ac:dyDescent="0.35">
      <c r="A13" s="1">
        <v>1</v>
      </c>
      <c r="B13" s="24">
        <v>115907</v>
      </c>
      <c r="C13" s="25">
        <f>'Template Copy'!$B$12/B13</f>
        <v>0.37864839914759246</v>
      </c>
      <c r="D13" s="4"/>
      <c r="E13" s="19">
        <v>55.519999999999996</v>
      </c>
      <c r="J13" s="5"/>
    </row>
    <row r="14" spans="1:10" x14ac:dyDescent="0.35">
      <c r="A14" s="1">
        <v>2</v>
      </c>
      <c r="B14" s="24">
        <v>118480</v>
      </c>
      <c r="C14" s="25">
        <f>'Template Copy'!$B$12/B14</f>
        <v>0.37042538825118165</v>
      </c>
      <c r="E14" s="19">
        <v>56.75</v>
      </c>
      <c r="J14" s="5"/>
    </row>
    <row r="15" spans="1:10" x14ac:dyDescent="0.35">
      <c r="A15" s="1">
        <v>3</v>
      </c>
      <c r="B15" s="24">
        <v>121008</v>
      </c>
      <c r="C15" s="25">
        <f>'Template Copy'!$B$12/B15</f>
        <v>0.36268676451143728</v>
      </c>
      <c r="E15" s="19">
        <v>57.96</v>
      </c>
      <c r="J15" s="5"/>
    </row>
    <row r="16" spans="1:10" x14ac:dyDescent="0.35">
      <c r="A16" s="1">
        <v>4</v>
      </c>
      <c r="B16" s="24">
        <v>124128</v>
      </c>
      <c r="C16" s="25">
        <f>'Template Copy'!$B$12/B16</f>
        <v>0.35357050786285127</v>
      </c>
      <c r="E16" s="19">
        <v>59.449999999999996</v>
      </c>
      <c r="J16" s="5"/>
    </row>
    <row r="17" spans="1:10" x14ac:dyDescent="0.35">
      <c r="A17" s="1">
        <v>5</v>
      </c>
      <c r="B17" s="24">
        <v>125317</v>
      </c>
      <c r="C17" s="25">
        <f>'Template Copy'!$B$12/B17</f>
        <v>0.35021585259781196</v>
      </c>
      <c r="E17" s="19">
        <v>60.019999999999996</v>
      </c>
      <c r="J17" s="5"/>
    </row>
    <row r="18" spans="1:10" x14ac:dyDescent="0.35">
      <c r="A18" s="1">
        <v>6</v>
      </c>
      <c r="B18" s="24">
        <v>127815</v>
      </c>
      <c r="C18" s="25">
        <f>'Template Copy'!$B$12/B18</f>
        <v>0.34337127880139262</v>
      </c>
      <c r="E18" s="19">
        <v>61.22</v>
      </c>
      <c r="J18" s="5"/>
    </row>
    <row r="19" spans="1:10" x14ac:dyDescent="0.35">
      <c r="A19" s="1">
        <v>7</v>
      </c>
      <c r="B19" s="24">
        <v>130951</v>
      </c>
      <c r="C19" s="25">
        <f>'Template Copy'!$B$12/B19</f>
        <v>0.33514826156348559</v>
      </c>
      <c r="E19" s="19">
        <v>62.72</v>
      </c>
      <c r="J19" s="5"/>
    </row>
    <row r="20" spans="1:10" x14ac:dyDescent="0.35">
      <c r="A20" s="1">
        <v>8</v>
      </c>
      <c r="B20" s="24">
        <v>134176</v>
      </c>
      <c r="C20" s="25">
        <f>'Template Copy'!$B$12/B20</f>
        <v>0.32709277367040307</v>
      </c>
      <c r="E20" s="19">
        <v>64.27000000000001</v>
      </c>
      <c r="J20" s="5"/>
    </row>
    <row r="21" spans="1:10" x14ac:dyDescent="0.35">
      <c r="A21" s="1">
        <v>9</v>
      </c>
      <c r="B21" s="24">
        <v>137253</v>
      </c>
      <c r="C21" s="25">
        <f>'Template Copy'!$B$12/B21</f>
        <v>0.31975985952948205</v>
      </c>
      <c r="E21" s="19">
        <v>65.740000000000009</v>
      </c>
      <c r="J21" s="5"/>
    </row>
    <row r="22" spans="1:10" x14ac:dyDescent="0.35">
      <c r="A22" s="1">
        <v>10</v>
      </c>
      <c r="B22" s="24">
        <v>140344</v>
      </c>
      <c r="C22" s="25">
        <f>'Template Copy'!$B$12/B22</f>
        <v>0.31271732314883427</v>
      </c>
      <c r="E22" s="19">
        <v>67.22</v>
      </c>
      <c r="J22" s="5"/>
    </row>
    <row r="23" spans="1:10" x14ac:dyDescent="0.35">
      <c r="A23" s="1">
        <v>11</v>
      </c>
      <c r="B23" s="24">
        <v>144060</v>
      </c>
      <c r="C23" s="25">
        <f>'Template Copy'!$B$12/B23</f>
        <v>0.30465083992780784</v>
      </c>
      <c r="E23" s="19">
        <v>69</v>
      </c>
      <c r="J23" s="5"/>
    </row>
    <row r="24" spans="1:10" x14ac:dyDescent="0.35">
      <c r="A24" s="1">
        <v>12</v>
      </c>
      <c r="B24" s="24">
        <v>147939</v>
      </c>
      <c r="C24" s="25">
        <f>'Template Copy'!$B$12/B24</f>
        <v>0.29666281372727948</v>
      </c>
      <c r="E24" s="19">
        <v>70.86</v>
      </c>
      <c r="J24" s="5"/>
    </row>
    <row r="25" spans="1:10" x14ac:dyDescent="0.35">
      <c r="A25" s="1">
        <v>13</v>
      </c>
      <c r="B25" s="24">
        <v>151507</v>
      </c>
      <c r="C25" s="25">
        <f>'Template Copy'!$B$12/B25</f>
        <v>0.28967638458949091</v>
      </c>
      <c r="E25" s="19">
        <v>72.570000000000007</v>
      </c>
      <c r="J25" s="5"/>
    </row>
    <row r="26" spans="1:10" x14ac:dyDescent="0.35">
      <c r="A26" s="1">
        <v>14</v>
      </c>
      <c r="B26" s="24">
        <v>155119</v>
      </c>
      <c r="C26" s="25">
        <f>'Template Copy'!$B$12/B26</f>
        <v>0.28293116897349779</v>
      </c>
      <c r="E26" s="19">
        <v>74.300000000000011</v>
      </c>
      <c r="J26" s="5"/>
    </row>
    <row r="27" spans="1:10" x14ac:dyDescent="0.35">
      <c r="A27" s="1">
        <v>15</v>
      </c>
      <c r="B27" s="24">
        <v>159014</v>
      </c>
      <c r="C27" s="25">
        <f>'Template Copy'!$B$12/B27</f>
        <v>0.27600085527060508</v>
      </c>
      <c r="E27" s="19">
        <v>76.160000000000011</v>
      </c>
      <c r="J27" s="5"/>
    </row>
    <row r="28" spans="1:10" x14ac:dyDescent="0.35">
      <c r="B28" s="2"/>
      <c r="C28" s="3"/>
    </row>
    <row r="29" spans="1:10" x14ac:dyDescent="0.35">
      <c r="A29" t="str">
        <f>'Template Copy'!$A$40</f>
        <v>Updated 5/29/2024</v>
      </c>
    </row>
    <row r="31" spans="1:10" x14ac:dyDescent="0.35">
      <c r="A31" s="41" t="s">
        <v>229</v>
      </c>
    </row>
  </sheetData>
  <hyperlinks>
    <hyperlink ref="A31" location="Intro!A1" display="Back to Intro" xr:uid="{00000000-0004-0000-13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31"/>
  <sheetViews>
    <sheetView zoomScaleNormal="100" zoomScalePageLayoutView="125" workbookViewId="0">
      <selection activeCell="F16" sqref="F16"/>
    </sheetView>
  </sheetViews>
  <sheetFormatPr defaultColWidth="11" defaultRowHeight="15.5" x14ac:dyDescent="0.35"/>
  <cols>
    <col min="1" max="1" width="11.58203125" customWidth="1"/>
    <col min="2" max="2" width="16.33203125" customWidth="1"/>
    <col min="3" max="3" width="17" customWidth="1"/>
    <col min="4" max="4" width="5.58203125" style="1" customWidth="1"/>
    <col min="5" max="5" width="11.58203125" customWidth="1"/>
  </cols>
  <sheetData>
    <row r="1" spans="1:10" x14ac:dyDescent="0.35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 x14ac:dyDescent="0.35">
      <c r="A2" s="17" t="str">
        <f>'Template Copy'!A2</f>
        <v>Scales Effective 7/1/2024 - Threshold Effective 7/1/2024</v>
      </c>
      <c r="D2"/>
      <c r="E2" s="1"/>
    </row>
    <row r="3" spans="1:10" x14ac:dyDescent="0.35">
      <c r="A3" t="str">
        <f>'Template Copy'!A3</f>
        <v>For employees subject to the earnings test, FLSA status should be Non-Exempt unless weekly earnings ≥ $844</v>
      </c>
      <c r="D3"/>
      <c r="E3" s="1"/>
    </row>
    <row r="4" spans="1:10" x14ac:dyDescent="0.35">
      <c r="A4" t="str">
        <f>'Template Copy'!A4</f>
        <v>Annual Threshold Equivalent:  $43,888</v>
      </c>
      <c r="D4"/>
      <c r="E4" s="1"/>
    </row>
    <row r="5" spans="1:10" x14ac:dyDescent="0.35">
      <c r="A5" t="str">
        <f>'Template Copy'!A9</f>
        <v>The table below shows the minimum percentage of effort at each step that will produce annual earnings  ≥ $43,888.</v>
      </c>
    </row>
    <row r="6" spans="1:10" x14ac:dyDescent="0.35">
      <c r="A6" s="9" t="s">
        <v>189</v>
      </c>
    </row>
    <row r="7" spans="1:10" x14ac:dyDescent="0.35">
      <c r="A7" s="9" t="s">
        <v>31</v>
      </c>
    </row>
    <row r="9" spans="1:10" x14ac:dyDescent="0.35">
      <c r="B9" s="12" t="str">
        <f>'Template Copy'!$B$27</f>
        <v>Salary Scale</v>
      </c>
      <c r="C9" s="12" t="str">
        <f>'Template Copy'!$C$27</f>
        <v>Minimum Part-Time</v>
      </c>
    </row>
    <row r="10" spans="1:10" x14ac:dyDescent="0.35">
      <c r="A10" s="1" t="s">
        <v>203</v>
      </c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 x14ac:dyDescent="0.35">
      <c r="A11" s="35" t="s">
        <v>204</v>
      </c>
      <c r="B11" s="12" t="str">
        <f>'Template Copy'!$B$29</f>
        <v>Annual</v>
      </c>
      <c r="C11" s="12" t="str">
        <f>'Template Copy'!$C$29</f>
        <v xml:space="preserve"> ≥ $43,888/Yr.</v>
      </c>
      <c r="E11" s="12" t="str">
        <f>'Template Copy'!$E$29</f>
        <v>Hourly Rate</v>
      </c>
    </row>
    <row r="13" spans="1:10" x14ac:dyDescent="0.35">
      <c r="A13" s="1">
        <v>1</v>
      </c>
      <c r="B13" s="24">
        <v>127815</v>
      </c>
      <c r="C13" s="25">
        <f>'Template Copy'!$B$12/B13</f>
        <v>0.34337127880139262</v>
      </c>
      <c r="D13" s="4"/>
      <c r="E13" s="19">
        <v>61.22</v>
      </c>
      <c r="J13" s="5"/>
    </row>
    <row r="14" spans="1:10" x14ac:dyDescent="0.35">
      <c r="A14" s="1">
        <v>2</v>
      </c>
      <c r="B14" s="24">
        <v>130951</v>
      </c>
      <c r="C14" s="25">
        <f>'Template Copy'!$B$12/B14</f>
        <v>0.33514826156348559</v>
      </c>
      <c r="E14" s="19">
        <v>62.72</v>
      </c>
      <c r="J14" s="5"/>
    </row>
    <row r="15" spans="1:10" x14ac:dyDescent="0.35">
      <c r="A15" s="1">
        <v>3</v>
      </c>
      <c r="B15" s="24">
        <v>134176</v>
      </c>
      <c r="C15" s="25">
        <f>'Template Copy'!$B$12/B15</f>
        <v>0.32709277367040307</v>
      </c>
      <c r="E15" s="19">
        <v>64.27000000000001</v>
      </c>
      <c r="J15" s="5"/>
    </row>
    <row r="16" spans="1:10" x14ac:dyDescent="0.35">
      <c r="A16" s="1">
        <v>4</v>
      </c>
      <c r="B16" s="24">
        <v>137253</v>
      </c>
      <c r="C16" s="25">
        <f>'Template Copy'!$B$12/B16</f>
        <v>0.31975985952948205</v>
      </c>
      <c r="E16" s="19">
        <v>65.740000000000009</v>
      </c>
      <c r="J16" s="5"/>
    </row>
    <row r="17" spans="1:10" x14ac:dyDescent="0.35">
      <c r="A17" s="1">
        <v>5</v>
      </c>
      <c r="B17" s="24">
        <v>140344</v>
      </c>
      <c r="C17" s="25">
        <f>'Template Copy'!$B$12/B17</f>
        <v>0.31271732314883427</v>
      </c>
      <c r="E17" s="19">
        <v>67.22</v>
      </c>
      <c r="J17" s="5"/>
    </row>
    <row r="18" spans="1:10" x14ac:dyDescent="0.35">
      <c r="A18" s="1">
        <v>6</v>
      </c>
      <c r="B18" s="24">
        <v>144060</v>
      </c>
      <c r="C18" s="25">
        <f>'Template Copy'!$B$12/B18</f>
        <v>0.30465083992780784</v>
      </c>
      <c r="E18" s="19">
        <v>69</v>
      </c>
      <c r="J18" s="5"/>
    </row>
    <row r="19" spans="1:10" x14ac:dyDescent="0.35">
      <c r="A19" s="1">
        <v>7</v>
      </c>
      <c r="B19" s="24">
        <v>147939</v>
      </c>
      <c r="C19" s="25">
        <f>'Template Copy'!$B$12/B19</f>
        <v>0.29666281372727948</v>
      </c>
      <c r="E19" s="19">
        <v>70.86</v>
      </c>
      <c r="J19" s="5"/>
    </row>
    <row r="20" spans="1:10" x14ac:dyDescent="0.35">
      <c r="A20" s="1">
        <v>8</v>
      </c>
      <c r="B20" s="24">
        <v>151507</v>
      </c>
      <c r="C20" s="25">
        <f>'Template Copy'!$B$12/B20</f>
        <v>0.28967638458949091</v>
      </c>
      <c r="E20" s="19">
        <v>72.570000000000007</v>
      </c>
      <c r="J20" s="5"/>
    </row>
    <row r="21" spans="1:10" x14ac:dyDescent="0.35">
      <c r="A21" s="1">
        <v>9</v>
      </c>
      <c r="B21" s="24">
        <v>155119</v>
      </c>
      <c r="C21" s="25">
        <f>'Template Copy'!$B$12/B21</f>
        <v>0.28293116897349779</v>
      </c>
      <c r="E21" s="19">
        <v>74.300000000000011</v>
      </c>
      <c r="J21" s="5"/>
    </row>
    <row r="22" spans="1:10" x14ac:dyDescent="0.35">
      <c r="A22" s="1">
        <v>10</v>
      </c>
      <c r="B22" s="24">
        <v>159014</v>
      </c>
      <c r="C22" s="25">
        <f>'Template Copy'!$B$12/B22</f>
        <v>0.27600085527060508</v>
      </c>
      <c r="E22" s="19">
        <v>76.160000000000011</v>
      </c>
      <c r="J22" s="5"/>
    </row>
    <row r="23" spans="1:10" x14ac:dyDescent="0.35">
      <c r="A23" s="1">
        <v>11</v>
      </c>
      <c r="B23" s="24">
        <v>162846</v>
      </c>
      <c r="C23" s="25">
        <f>'Template Copy'!$B$12/B23</f>
        <v>0.2695061591933483</v>
      </c>
      <c r="E23" s="19">
        <v>78</v>
      </c>
      <c r="J23" s="5"/>
    </row>
    <row r="24" spans="1:10" x14ac:dyDescent="0.35">
      <c r="A24" s="1">
        <v>12</v>
      </c>
      <c r="B24" s="24">
        <v>166906</v>
      </c>
      <c r="C24" s="25">
        <f>'Template Copy'!$B$12/B24</f>
        <v>0.26295040322097468</v>
      </c>
      <c r="E24" s="19">
        <v>79.940000000000012</v>
      </c>
      <c r="J24" s="5"/>
    </row>
    <row r="25" spans="1:10" x14ac:dyDescent="0.35">
      <c r="A25" s="1">
        <v>13</v>
      </c>
      <c r="B25" s="24">
        <v>170933</v>
      </c>
      <c r="C25" s="25">
        <f>'Template Copy'!$B$12/B25</f>
        <v>0.2567555708961991</v>
      </c>
      <c r="E25" s="19">
        <v>81.87</v>
      </c>
      <c r="J25" s="5"/>
    </row>
    <row r="26" spans="1:10" x14ac:dyDescent="0.35">
      <c r="A26" s="1">
        <v>14</v>
      </c>
      <c r="B26" s="24">
        <v>175170</v>
      </c>
      <c r="C26" s="25">
        <f>'Template Copy'!$B$12/B26</f>
        <v>0.25054518467774162</v>
      </c>
      <c r="E26" s="19">
        <v>83.9</v>
      </c>
      <c r="J26" s="5"/>
    </row>
    <row r="27" spans="1:10" x14ac:dyDescent="0.35">
      <c r="A27" s="1">
        <v>15</v>
      </c>
      <c r="B27" s="24">
        <v>179465</v>
      </c>
      <c r="C27" s="25">
        <f>'Template Copy'!$B$12/B27</f>
        <v>0.24454907642158638</v>
      </c>
      <c r="E27" s="19">
        <v>85.960000000000008</v>
      </c>
      <c r="J27" s="5"/>
    </row>
    <row r="28" spans="1:10" x14ac:dyDescent="0.35">
      <c r="B28" s="2"/>
      <c r="C28" s="3"/>
    </row>
    <row r="29" spans="1:10" x14ac:dyDescent="0.35">
      <c r="A29" t="str">
        <f>'Template Copy'!$A$40</f>
        <v>Updated 5/29/2024</v>
      </c>
    </row>
    <row r="31" spans="1:10" x14ac:dyDescent="0.35">
      <c r="A31" s="41" t="s">
        <v>229</v>
      </c>
    </row>
  </sheetData>
  <hyperlinks>
    <hyperlink ref="A31" location="Intro!A1" display="Back to Intro" xr:uid="{00000000-0004-0000-14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32"/>
  <sheetViews>
    <sheetView zoomScaleNormal="100" zoomScalePageLayoutView="125" workbookViewId="0">
      <selection activeCell="G10" sqref="G10"/>
    </sheetView>
  </sheetViews>
  <sheetFormatPr defaultColWidth="11" defaultRowHeight="15.5" x14ac:dyDescent="0.35"/>
  <cols>
    <col min="2" max="2" width="16.33203125" customWidth="1"/>
    <col min="3" max="3" width="17.08203125" customWidth="1"/>
    <col min="4" max="4" width="5.58203125" style="1" customWidth="1"/>
    <col min="5" max="5" width="11.58203125" customWidth="1"/>
  </cols>
  <sheetData>
    <row r="1" spans="1:10" x14ac:dyDescent="0.35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 x14ac:dyDescent="0.35">
      <c r="A2" s="17" t="str">
        <f>'Template Copy'!A2</f>
        <v>Scales Effective 7/1/2024 - Threshold Effective 7/1/2024</v>
      </c>
      <c r="D2"/>
      <c r="E2" s="1"/>
    </row>
    <row r="3" spans="1:10" x14ac:dyDescent="0.35">
      <c r="A3" t="str">
        <f>'Template Copy'!A3</f>
        <v>For employees subject to the earnings test, FLSA status should be Non-Exempt unless weekly earnings ≥ $844</v>
      </c>
      <c r="D3"/>
      <c r="E3" s="1"/>
    </row>
    <row r="4" spans="1:10" x14ac:dyDescent="0.35">
      <c r="A4" t="str">
        <f>'Template Copy'!A4</f>
        <v>Annual Threshold Equivalent:  $43,888</v>
      </c>
      <c r="D4"/>
      <c r="E4" s="1"/>
    </row>
    <row r="5" spans="1:10" x14ac:dyDescent="0.35">
      <c r="A5" t="str">
        <f>'Template Copy'!A9</f>
        <v>The table below shows the minimum percentage of effort at each step that will produce annual earnings  ≥ $43,888.</v>
      </c>
    </row>
    <row r="6" spans="1:10" x14ac:dyDescent="0.35">
      <c r="A6" s="9" t="s">
        <v>190</v>
      </c>
    </row>
    <row r="7" spans="1:10" x14ac:dyDescent="0.35">
      <c r="A7" s="9" t="s">
        <v>11</v>
      </c>
    </row>
    <row r="9" spans="1:10" x14ac:dyDescent="0.35">
      <c r="B9" s="12" t="str">
        <f>'Template Copy'!$B$27</f>
        <v>Salary Scale</v>
      </c>
      <c r="C9" s="12" t="str">
        <f>'Template Copy'!$C$27</f>
        <v>Minimum Part-Time</v>
      </c>
    </row>
    <row r="10" spans="1:10" x14ac:dyDescent="0.35"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 x14ac:dyDescent="0.35">
      <c r="A11" s="12" t="str">
        <f>'Template Copy'!$A$29</f>
        <v>Step</v>
      </c>
      <c r="B11" s="12" t="str">
        <f>'Template Copy'!$B$29</f>
        <v>Annual</v>
      </c>
      <c r="C11" s="12" t="str">
        <f>'Template Copy'!$C$29</f>
        <v xml:space="preserve"> ≥ $43,888/Yr.</v>
      </c>
      <c r="E11" s="12" t="str">
        <f>'Template Copy'!$E$29</f>
        <v>Hourly Rate</v>
      </c>
    </row>
    <row r="12" spans="1:10" x14ac:dyDescent="0.35">
      <c r="A12" s="9"/>
    </row>
    <row r="13" spans="1:10" x14ac:dyDescent="0.35">
      <c r="A13" s="12">
        <v>1</v>
      </c>
      <c r="B13" s="24">
        <v>62236</v>
      </c>
      <c r="C13" s="25">
        <f>'Template Copy'!$B$12/B13</f>
        <v>0.70518670865736877</v>
      </c>
      <c r="D13" s="4"/>
      <c r="E13" s="19">
        <v>29.810000000000002</v>
      </c>
      <c r="J13" s="5"/>
    </row>
    <row r="14" spans="1:10" x14ac:dyDescent="0.35">
      <c r="A14" s="12">
        <v>2</v>
      </c>
      <c r="B14" s="24">
        <v>64658</v>
      </c>
      <c r="C14" s="25">
        <f>'Template Copy'!$B$12/B14</f>
        <v>0.67877138173157225</v>
      </c>
      <c r="E14" s="19">
        <v>30.970000000000002</v>
      </c>
      <c r="J14" s="5"/>
    </row>
    <row r="15" spans="1:10" x14ac:dyDescent="0.35">
      <c r="A15" s="12">
        <v>3</v>
      </c>
      <c r="B15" s="24">
        <v>67809</v>
      </c>
      <c r="C15" s="25">
        <f>'Template Copy'!$B$12/B15</f>
        <v>0.64722971876889501</v>
      </c>
      <c r="E15" s="19">
        <v>32.479999999999997</v>
      </c>
      <c r="J15" s="5"/>
    </row>
    <row r="16" spans="1:10" x14ac:dyDescent="0.35">
      <c r="A16" s="12">
        <v>4</v>
      </c>
      <c r="B16" s="24">
        <v>70976</v>
      </c>
      <c r="C16" s="25">
        <f>'Template Copy'!$B$12/B16</f>
        <v>0.61834986474301168</v>
      </c>
      <c r="E16" s="19">
        <v>34</v>
      </c>
      <c r="J16" s="5"/>
    </row>
    <row r="17" spans="1:10" x14ac:dyDescent="0.35">
      <c r="A17" s="12">
        <v>5</v>
      </c>
      <c r="B17" s="24">
        <v>74215</v>
      </c>
      <c r="C17" s="25">
        <f>'Template Copy'!$B$12/B17</f>
        <v>0.59136293202182844</v>
      </c>
      <c r="E17" s="19">
        <v>35.549999999999997</v>
      </c>
      <c r="J17" s="5"/>
    </row>
    <row r="18" spans="1:10" x14ac:dyDescent="0.35">
      <c r="A18" s="12">
        <v>6</v>
      </c>
      <c r="B18" s="24">
        <v>77769</v>
      </c>
      <c r="C18" s="25">
        <f>'Template Copy'!$B$12/B18</f>
        <v>0.56433797528578222</v>
      </c>
      <c r="E18" s="19">
        <v>37.25</v>
      </c>
      <c r="J18" s="5"/>
    </row>
    <row r="19" spans="1:10" x14ac:dyDescent="0.35">
      <c r="A19" s="12">
        <v>7</v>
      </c>
      <c r="B19" s="24">
        <v>81633</v>
      </c>
      <c r="C19" s="25">
        <f>'Template Copy'!$B$12/B19</f>
        <v>0.53762571509071089</v>
      </c>
      <c r="E19" s="19">
        <v>39.1</v>
      </c>
      <c r="J19" s="5"/>
    </row>
    <row r="20" spans="1:10" x14ac:dyDescent="0.35">
      <c r="A20" s="12">
        <v>8</v>
      </c>
      <c r="B20" s="24">
        <v>85630</v>
      </c>
      <c r="C20" s="25">
        <f>'Template Copy'!$B$12/B20</f>
        <v>0.51253065514422513</v>
      </c>
      <c r="E20" s="19">
        <v>41.019999999999996</v>
      </c>
      <c r="J20" s="5"/>
    </row>
    <row r="21" spans="1:10" x14ac:dyDescent="0.35">
      <c r="A21" s="12">
        <v>9</v>
      </c>
      <c r="B21" s="24">
        <v>89467</v>
      </c>
      <c r="C21" s="25">
        <f>'Template Copy'!$B$12/B21</f>
        <v>0.49054958811628868</v>
      </c>
      <c r="E21" s="19">
        <v>42.85</v>
      </c>
      <c r="J21" s="5"/>
    </row>
    <row r="22" spans="1:10" x14ac:dyDescent="0.35">
      <c r="A22" s="12">
        <v>10</v>
      </c>
      <c r="B22" s="24">
        <v>93881</v>
      </c>
      <c r="C22" s="25">
        <f>'Template Copy'!$B$12/B22</f>
        <v>0.46748543368732759</v>
      </c>
      <c r="E22" s="19">
        <v>44.97</v>
      </c>
      <c r="J22" s="5"/>
    </row>
    <row r="23" spans="1:10" x14ac:dyDescent="0.35">
      <c r="A23" s="12">
        <v>11</v>
      </c>
      <c r="B23" s="24">
        <v>98280</v>
      </c>
      <c r="C23" s="25">
        <f>'Template Copy'!$B$12/B23</f>
        <v>0.44656084656084655</v>
      </c>
      <c r="E23" s="19">
        <v>47.07</v>
      </c>
      <c r="J23" s="5"/>
    </row>
    <row r="24" spans="1:10" x14ac:dyDescent="0.35">
      <c r="A24" s="12">
        <v>12</v>
      </c>
      <c r="B24" s="24">
        <v>103422</v>
      </c>
      <c r="C24" s="25">
        <f>'Template Copy'!$B$12/B24</f>
        <v>0.42435845371391001</v>
      </c>
      <c r="E24" s="19">
        <v>49.54</v>
      </c>
      <c r="J24" s="5"/>
    </row>
    <row r="25" spans="1:10" x14ac:dyDescent="0.35">
      <c r="A25" s="12">
        <v>13</v>
      </c>
      <c r="B25" s="24">
        <v>107763</v>
      </c>
      <c r="C25" s="25">
        <f>'Template Copy'!$B$12/B25</f>
        <v>0.4072640887874317</v>
      </c>
      <c r="E25" s="19">
        <v>51.62</v>
      </c>
      <c r="J25" s="5"/>
    </row>
    <row r="26" spans="1:10" x14ac:dyDescent="0.35">
      <c r="A26" s="12">
        <v>14</v>
      </c>
      <c r="B26" s="24">
        <v>113367</v>
      </c>
      <c r="C26" s="25">
        <f>'Template Copy'!$B$12/B26</f>
        <v>0.38713205782987997</v>
      </c>
      <c r="E26" s="19">
        <v>54.3</v>
      </c>
      <c r="J26" s="5"/>
    </row>
    <row r="27" spans="1:10" x14ac:dyDescent="0.35">
      <c r="A27" s="12">
        <v>15</v>
      </c>
      <c r="B27" s="24">
        <v>118480</v>
      </c>
      <c r="C27" s="25">
        <f>'Template Copy'!$B$12/B27</f>
        <v>0.37042538825118165</v>
      </c>
      <c r="E27" s="19">
        <v>56.75</v>
      </c>
      <c r="J27" s="5"/>
    </row>
    <row r="28" spans="1:10" x14ac:dyDescent="0.35">
      <c r="B28" s="2"/>
      <c r="C28" s="3"/>
    </row>
    <row r="29" spans="1:10" x14ac:dyDescent="0.35">
      <c r="A29" t="str">
        <f>'Template Copy'!$A$40</f>
        <v>Updated 5/29/2024</v>
      </c>
      <c r="B29" s="2"/>
      <c r="C29" s="3"/>
    </row>
    <row r="30" spans="1:10" x14ac:dyDescent="0.35">
      <c r="B30" s="2"/>
      <c r="C30" s="3"/>
    </row>
    <row r="31" spans="1:10" x14ac:dyDescent="0.35">
      <c r="A31" s="41" t="s">
        <v>229</v>
      </c>
      <c r="B31" s="2"/>
      <c r="C31" s="3"/>
    </row>
    <row r="32" spans="1:10" x14ac:dyDescent="0.35">
      <c r="B32" s="2"/>
      <c r="C32" s="3"/>
    </row>
  </sheetData>
  <hyperlinks>
    <hyperlink ref="A31" location="Intro!A1" display="Back to Intro" xr:uid="{00000000-0004-0000-15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32"/>
  <sheetViews>
    <sheetView zoomScale="110" zoomScaleNormal="110" zoomScalePageLayoutView="125" workbookViewId="0">
      <selection activeCell="B12" sqref="B12"/>
    </sheetView>
  </sheetViews>
  <sheetFormatPr defaultColWidth="11" defaultRowHeight="15.5" x14ac:dyDescent="0.35"/>
  <cols>
    <col min="2" max="2" width="16.33203125" customWidth="1"/>
    <col min="3" max="3" width="17" customWidth="1"/>
    <col min="4" max="4" width="5.58203125" style="1" customWidth="1"/>
    <col min="5" max="5" width="11.58203125" customWidth="1"/>
  </cols>
  <sheetData>
    <row r="1" spans="1:10" x14ac:dyDescent="0.35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 x14ac:dyDescent="0.35">
      <c r="A2" s="17" t="str">
        <f>'Template Copy'!A2</f>
        <v>Scales Effective 7/1/2024 - Threshold Effective 7/1/2024</v>
      </c>
      <c r="D2"/>
      <c r="E2" s="1"/>
    </row>
    <row r="3" spans="1:10" x14ac:dyDescent="0.35">
      <c r="A3" t="str">
        <f>'Template Copy'!A3</f>
        <v>For employees subject to the earnings test, FLSA status should be Non-Exempt unless weekly earnings ≥ $844</v>
      </c>
      <c r="D3"/>
      <c r="E3" s="1"/>
    </row>
    <row r="4" spans="1:10" x14ac:dyDescent="0.35">
      <c r="A4" t="str">
        <f>'Template Copy'!A4</f>
        <v>Annual Threshold Equivalent:  $43,888</v>
      </c>
      <c r="D4"/>
      <c r="E4" s="1"/>
    </row>
    <row r="5" spans="1:10" x14ac:dyDescent="0.35">
      <c r="A5" t="str">
        <f>'Template Copy'!A9</f>
        <v>The table below shows the minimum percentage of effort at each step that will produce annual earnings  ≥ $43,888.</v>
      </c>
    </row>
    <row r="6" spans="1:10" x14ac:dyDescent="0.35">
      <c r="A6" s="9" t="s">
        <v>190</v>
      </c>
    </row>
    <row r="7" spans="1:10" x14ac:dyDescent="0.35">
      <c r="A7" s="9" t="s">
        <v>13</v>
      </c>
    </row>
    <row r="9" spans="1:10" x14ac:dyDescent="0.35">
      <c r="B9" s="12" t="str">
        <f>'Template Copy'!$B$27</f>
        <v>Salary Scale</v>
      </c>
      <c r="C9" s="12" t="str">
        <f>'Template Copy'!$C$27</f>
        <v>Minimum Part-Time</v>
      </c>
    </row>
    <row r="10" spans="1:10" x14ac:dyDescent="0.35"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 x14ac:dyDescent="0.35">
      <c r="A11" s="12" t="str">
        <f>'Template Copy'!$A$29</f>
        <v>Step</v>
      </c>
      <c r="B11" s="12" t="str">
        <f>'Template Copy'!$B$29</f>
        <v>Annual</v>
      </c>
      <c r="C11" s="12" t="str">
        <f>'Template Copy'!$C$29</f>
        <v xml:space="preserve"> ≥ $43,888/Yr.</v>
      </c>
      <c r="E11" s="12" t="str">
        <f>'Template Copy'!$E$29</f>
        <v>Hourly Rate</v>
      </c>
    </row>
    <row r="12" spans="1:10" x14ac:dyDescent="0.35">
      <c r="A12" s="9"/>
    </row>
    <row r="13" spans="1:10" x14ac:dyDescent="0.35">
      <c r="A13" s="12">
        <v>1</v>
      </c>
      <c r="B13" s="24">
        <v>81633</v>
      </c>
      <c r="C13" s="25">
        <f>'Template Copy'!$B$12/B13</f>
        <v>0.53762571509071089</v>
      </c>
      <c r="D13" s="4"/>
      <c r="E13" s="19">
        <v>39.1</v>
      </c>
      <c r="J13" s="5"/>
    </row>
    <row r="14" spans="1:10" x14ac:dyDescent="0.35">
      <c r="A14" s="12">
        <v>2</v>
      </c>
      <c r="B14" s="24">
        <v>85630</v>
      </c>
      <c r="C14" s="25">
        <f>'Template Copy'!$B$12/B14</f>
        <v>0.51253065514422513</v>
      </c>
      <c r="E14" s="19">
        <v>41.019999999999996</v>
      </c>
      <c r="J14" s="5"/>
    </row>
    <row r="15" spans="1:10" x14ac:dyDescent="0.35">
      <c r="A15" s="12">
        <v>3</v>
      </c>
      <c r="B15" s="24">
        <v>89467</v>
      </c>
      <c r="C15" s="25">
        <f>'Template Copy'!$B$12/B15</f>
        <v>0.49054958811628868</v>
      </c>
      <c r="E15" s="19">
        <v>42.85</v>
      </c>
      <c r="J15" s="5"/>
    </row>
    <row r="16" spans="1:10" x14ac:dyDescent="0.35">
      <c r="A16" s="12">
        <v>4</v>
      </c>
      <c r="B16" s="24">
        <v>93881</v>
      </c>
      <c r="C16" s="25">
        <f>'Template Copy'!$B$12/B16</f>
        <v>0.46748543368732759</v>
      </c>
      <c r="E16" s="19">
        <v>44.97</v>
      </c>
      <c r="J16" s="5"/>
    </row>
    <row r="17" spans="1:10" x14ac:dyDescent="0.35">
      <c r="A17" s="12">
        <v>5</v>
      </c>
      <c r="B17" s="24">
        <v>98280</v>
      </c>
      <c r="C17" s="25">
        <f>'Template Copy'!$B$12/B17</f>
        <v>0.44656084656084655</v>
      </c>
      <c r="E17" s="19">
        <v>47.07</v>
      </c>
      <c r="J17" s="5"/>
    </row>
    <row r="18" spans="1:10" x14ac:dyDescent="0.35">
      <c r="A18" s="12">
        <v>6</v>
      </c>
      <c r="B18" s="24">
        <v>103422</v>
      </c>
      <c r="C18" s="25">
        <f>'Template Copy'!$B$12/B18</f>
        <v>0.42435845371391001</v>
      </c>
      <c r="E18" s="19">
        <v>49.54</v>
      </c>
      <c r="J18" s="5"/>
    </row>
    <row r="19" spans="1:10" x14ac:dyDescent="0.35">
      <c r="A19" s="12">
        <v>7</v>
      </c>
      <c r="B19" s="24">
        <v>107763</v>
      </c>
      <c r="C19" s="25">
        <f>'Template Copy'!$B$12/B19</f>
        <v>0.4072640887874317</v>
      </c>
      <c r="E19" s="19">
        <v>51.62</v>
      </c>
      <c r="J19" s="5"/>
    </row>
    <row r="20" spans="1:10" x14ac:dyDescent="0.35">
      <c r="A20" s="12">
        <v>8</v>
      </c>
      <c r="B20" s="24">
        <v>113367</v>
      </c>
      <c r="C20" s="25">
        <f>'Template Copy'!$B$12/B20</f>
        <v>0.38713205782987997</v>
      </c>
      <c r="E20" s="19">
        <v>54.3</v>
      </c>
      <c r="J20" s="5"/>
    </row>
    <row r="21" spans="1:10" x14ac:dyDescent="0.35">
      <c r="A21" s="12">
        <v>9</v>
      </c>
      <c r="B21" s="24">
        <v>118480</v>
      </c>
      <c r="C21" s="25">
        <f>'Template Copy'!$B$12/B21</f>
        <v>0.37042538825118165</v>
      </c>
      <c r="E21" s="19">
        <v>56.75</v>
      </c>
      <c r="J21" s="5"/>
    </row>
    <row r="22" spans="1:10" x14ac:dyDescent="0.35">
      <c r="A22" s="12">
        <v>10</v>
      </c>
      <c r="B22" s="24">
        <v>124128</v>
      </c>
      <c r="C22" s="25">
        <f>'Template Copy'!$B$12/B22</f>
        <v>0.35357050786285127</v>
      </c>
      <c r="E22" s="19">
        <v>59.449999999999996</v>
      </c>
      <c r="J22" s="5"/>
    </row>
    <row r="23" spans="1:10" x14ac:dyDescent="0.35">
      <c r="A23" s="12">
        <v>11</v>
      </c>
      <c r="B23" s="24">
        <v>130951</v>
      </c>
      <c r="C23" s="25">
        <f>'Template Copy'!$B$12/B23</f>
        <v>0.33514826156348559</v>
      </c>
      <c r="E23" s="19">
        <v>62.72</v>
      </c>
      <c r="J23" s="5"/>
    </row>
    <row r="24" spans="1:10" x14ac:dyDescent="0.35">
      <c r="A24" s="12">
        <v>12</v>
      </c>
      <c r="B24" s="24">
        <v>137253</v>
      </c>
      <c r="C24" s="25">
        <f>'Template Copy'!$B$12/B24</f>
        <v>0.31975985952948205</v>
      </c>
      <c r="E24" s="19">
        <v>65.740000000000009</v>
      </c>
      <c r="J24" s="5"/>
    </row>
    <row r="25" spans="1:10" x14ac:dyDescent="0.35">
      <c r="A25" s="12">
        <v>13</v>
      </c>
      <c r="B25" s="24">
        <v>144060</v>
      </c>
      <c r="C25" s="25">
        <f>'Template Copy'!$B$12/B25</f>
        <v>0.30465083992780784</v>
      </c>
      <c r="E25" s="19">
        <v>69</v>
      </c>
      <c r="J25" s="5"/>
    </row>
    <row r="26" spans="1:10" x14ac:dyDescent="0.35">
      <c r="A26" s="12">
        <v>14</v>
      </c>
      <c r="B26" s="24">
        <v>151507</v>
      </c>
      <c r="C26" s="25">
        <f>'Template Copy'!$B$12/B26</f>
        <v>0.28967638458949091</v>
      </c>
      <c r="E26" s="19">
        <v>72.570000000000007</v>
      </c>
      <c r="J26" s="5"/>
    </row>
    <row r="27" spans="1:10" x14ac:dyDescent="0.35">
      <c r="A27" s="12">
        <v>15</v>
      </c>
      <c r="B27" s="24">
        <v>159014</v>
      </c>
      <c r="C27" s="25">
        <f>'Template Copy'!$B$12/B27</f>
        <v>0.27600085527060508</v>
      </c>
      <c r="E27" s="19">
        <v>76.160000000000011</v>
      </c>
      <c r="J27" s="5"/>
    </row>
    <row r="28" spans="1:10" x14ac:dyDescent="0.35">
      <c r="B28" s="2"/>
      <c r="C28" s="3"/>
    </row>
    <row r="29" spans="1:10" x14ac:dyDescent="0.35">
      <c r="A29" t="str">
        <f>'Template Copy'!$A$40</f>
        <v>Updated 5/29/2024</v>
      </c>
      <c r="B29" s="2"/>
      <c r="C29" s="3"/>
    </row>
    <row r="30" spans="1:10" x14ac:dyDescent="0.35">
      <c r="B30" s="2"/>
      <c r="C30" s="3"/>
    </row>
    <row r="31" spans="1:10" x14ac:dyDescent="0.35">
      <c r="A31" s="41" t="s">
        <v>229</v>
      </c>
      <c r="B31" s="2"/>
      <c r="C31" s="3"/>
    </row>
    <row r="32" spans="1:10" x14ac:dyDescent="0.35">
      <c r="B32" s="2"/>
      <c r="C32" s="3"/>
    </row>
  </sheetData>
  <hyperlinks>
    <hyperlink ref="A31" location="Intro!A1" display="Back to Intro" xr:uid="{00000000-0004-0000-16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32"/>
  <sheetViews>
    <sheetView zoomScale="110" zoomScaleNormal="110" zoomScalePageLayoutView="125" workbookViewId="0">
      <selection activeCell="E13" sqref="E13:E21"/>
    </sheetView>
  </sheetViews>
  <sheetFormatPr defaultColWidth="11" defaultRowHeight="15.5" x14ac:dyDescent="0.35"/>
  <cols>
    <col min="2" max="2" width="16.33203125" customWidth="1"/>
    <col min="3" max="3" width="17" customWidth="1"/>
    <col min="4" max="4" width="5.58203125" style="1" customWidth="1"/>
    <col min="5" max="5" width="11.58203125" customWidth="1"/>
  </cols>
  <sheetData>
    <row r="1" spans="1:10" x14ac:dyDescent="0.35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 x14ac:dyDescent="0.35">
      <c r="A2" s="17" t="str">
        <f>'Template Copy'!A2</f>
        <v>Scales Effective 7/1/2024 - Threshold Effective 7/1/2024</v>
      </c>
      <c r="D2"/>
      <c r="E2" s="1"/>
    </row>
    <row r="3" spans="1:10" x14ac:dyDescent="0.35">
      <c r="A3" t="str">
        <f>'Template Copy'!A3</f>
        <v>For employees subject to the earnings test, FLSA status should be Non-Exempt unless weekly earnings ≥ $844</v>
      </c>
      <c r="D3"/>
      <c r="E3" s="1"/>
    </row>
    <row r="4" spans="1:10" x14ac:dyDescent="0.35">
      <c r="A4" t="str">
        <f>'Template Copy'!A4</f>
        <v>Annual Threshold Equivalent:  $43,888</v>
      </c>
      <c r="D4"/>
      <c r="E4" s="1"/>
    </row>
    <row r="5" spans="1:10" x14ac:dyDescent="0.35">
      <c r="A5" t="str">
        <f>'Template Copy'!A9</f>
        <v>The table below shows the minimum percentage of effort at each step that will produce annual earnings  ≥ $43,888.</v>
      </c>
    </row>
    <row r="6" spans="1:10" x14ac:dyDescent="0.35">
      <c r="A6" s="9" t="s">
        <v>190</v>
      </c>
    </row>
    <row r="7" spans="1:10" x14ac:dyDescent="0.35">
      <c r="A7" s="9" t="s">
        <v>12</v>
      </c>
    </row>
    <row r="9" spans="1:10" x14ac:dyDescent="0.35">
      <c r="B9" s="12" t="str">
        <f>'Template Copy'!$B$27</f>
        <v>Salary Scale</v>
      </c>
      <c r="C9" s="12" t="str">
        <f>'Template Copy'!$C$27</f>
        <v>Minimum Part-Time</v>
      </c>
    </row>
    <row r="10" spans="1:10" x14ac:dyDescent="0.35"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 x14ac:dyDescent="0.35">
      <c r="A11" s="12" t="str">
        <f>'Template Copy'!$A$29</f>
        <v>Step</v>
      </c>
      <c r="B11" s="12" t="str">
        <f>'Template Copy'!$B$29</f>
        <v>Annual</v>
      </c>
      <c r="C11" s="12" t="str">
        <f>'Template Copy'!$C$29</f>
        <v xml:space="preserve"> ≥ $43,888/Yr.</v>
      </c>
      <c r="E11" s="12" t="str">
        <f>'Template Copy'!$E$29</f>
        <v>Hourly Rate</v>
      </c>
    </row>
    <row r="12" spans="1:10" x14ac:dyDescent="0.35">
      <c r="A12" s="9"/>
    </row>
    <row r="13" spans="1:10" x14ac:dyDescent="0.35">
      <c r="A13" s="12">
        <v>1</v>
      </c>
      <c r="B13" s="24">
        <v>103422</v>
      </c>
      <c r="C13" s="25">
        <f>'Template Copy'!$B$12/B13</f>
        <v>0.42435845371391001</v>
      </c>
      <c r="D13" s="4"/>
      <c r="E13" s="19">
        <v>49.54</v>
      </c>
      <c r="J13" s="5"/>
    </row>
    <row r="14" spans="1:10" x14ac:dyDescent="0.35">
      <c r="A14" s="12">
        <v>2</v>
      </c>
      <c r="B14" s="24">
        <v>110260</v>
      </c>
      <c r="C14" s="25">
        <f>'Template Copy'!$B$12/B14</f>
        <v>0.39804099401414839</v>
      </c>
      <c r="E14" s="19">
        <v>52.809999999999995</v>
      </c>
      <c r="J14" s="5"/>
    </row>
    <row r="15" spans="1:10" x14ac:dyDescent="0.35">
      <c r="A15" s="12">
        <v>3</v>
      </c>
      <c r="B15" s="24">
        <v>118480</v>
      </c>
      <c r="C15" s="25">
        <f>'Template Copy'!$B$12/B15</f>
        <v>0.37042538825118165</v>
      </c>
      <c r="E15" s="19">
        <v>56.75</v>
      </c>
      <c r="J15" s="5"/>
    </row>
    <row r="16" spans="1:10" x14ac:dyDescent="0.35">
      <c r="A16" s="12">
        <v>4</v>
      </c>
      <c r="B16" s="24">
        <v>127815</v>
      </c>
      <c r="C16" s="25">
        <f>'Template Copy'!$B$12/B16</f>
        <v>0.34337127880139262</v>
      </c>
      <c r="E16" s="19">
        <v>61.22</v>
      </c>
      <c r="J16" s="5"/>
    </row>
    <row r="17" spans="1:10" x14ac:dyDescent="0.35">
      <c r="A17" s="12">
        <v>5</v>
      </c>
      <c r="B17" s="24">
        <v>137253</v>
      </c>
      <c r="C17" s="25">
        <f>'Template Copy'!$B$12/B17</f>
        <v>0.31975985952948205</v>
      </c>
      <c r="E17" s="19">
        <v>65.740000000000009</v>
      </c>
      <c r="J17" s="5"/>
    </row>
    <row r="18" spans="1:10" x14ac:dyDescent="0.35">
      <c r="A18" s="12">
        <v>6</v>
      </c>
      <c r="B18" s="24">
        <v>147939</v>
      </c>
      <c r="C18" s="25">
        <f>'Template Copy'!$B$12/B18</f>
        <v>0.29666281372727948</v>
      </c>
      <c r="E18" s="19">
        <v>70.86</v>
      </c>
      <c r="J18" s="5"/>
    </row>
    <row r="19" spans="1:10" x14ac:dyDescent="0.35">
      <c r="A19" s="12">
        <v>7</v>
      </c>
      <c r="B19" s="24">
        <v>159014</v>
      </c>
      <c r="C19" s="25">
        <f>'Template Copy'!$B$12/B19</f>
        <v>0.27600085527060508</v>
      </c>
      <c r="E19" s="19">
        <v>76.160000000000011</v>
      </c>
      <c r="J19" s="5"/>
    </row>
    <row r="20" spans="1:10" x14ac:dyDescent="0.35">
      <c r="A20" s="12">
        <v>8</v>
      </c>
      <c r="B20" s="24">
        <v>170933</v>
      </c>
      <c r="C20" s="25">
        <f>'Template Copy'!$B$12/B20</f>
        <v>0.2567555708961991</v>
      </c>
      <c r="E20" s="19">
        <v>81.87</v>
      </c>
      <c r="J20" s="5"/>
    </row>
    <row r="21" spans="1:10" x14ac:dyDescent="0.35">
      <c r="A21" s="12">
        <v>9</v>
      </c>
      <c r="B21" s="24">
        <v>183790</v>
      </c>
      <c r="C21" s="25">
        <f>'Template Copy'!$B$12/B21</f>
        <v>0.23879427607595624</v>
      </c>
      <c r="E21" s="19">
        <v>88.03</v>
      </c>
      <c r="J21" s="5"/>
    </row>
    <row r="22" spans="1:10" x14ac:dyDescent="0.35">
      <c r="A22" s="1"/>
      <c r="B22" s="2"/>
      <c r="C22" s="3"/>
      <c r="E22" s="5"/>
    </row>
    <row r="23" spans="1:10" x14ac:dyDescent="0.35">
      <c r="A23" t="str">
        <f>'Template Copy'!$A$40</f>
        <v>Updated 5/29/2024</v>
      </c>
      <c r="B23" s="2"/>
      <c r="C23" s="3"/>
      <c r="E23" s="5"/>
    </row>
    <row r="24" spans="1:10" x14ac:dyDescent="0.35">
      <c r="A24" s="1"/>
      <c r="B24" s="2"/>
      <c r="C24" s="3"/>
      <c r="E24" s="5"/>
    </row>
    <row r="25" spans="1:10" x14ac:dyDescent="0.35">
      <c r="A25" s="41" t="s">
        <v>229</v>
      </c>
      <c r="B25" s="2"/>
      <c r="C25" s="3"/>
      <c r="E25" s="5"/>
    </row>
    <row r="26" spans="1:10" x14ac:dyDescent="0.35">
      <c r="A26" s="1"/>
      <c r="B26" s="2"/>
      <c r="C26" s="3"/>
      <c r="E26" s="5"/>
    </row>
    <row r="27" spans="1:10" x14ac:dyDescent="0.35">
      <c r="A27" s="1"/>
      <c r="B27" s="2"/>
      <c r="C27" s="3"/>
      <c r="E27" s="5"/>
    </row>
    <row r="28" spans="1:10" x14ac:dyDescent="0.35">
      <c r="B28" s="2"/>
      <c r="C28" s="3"/>
    </row>
    <row r="29" spans="1:10" x14ac:dyDescent="0.35">
      <c r="B29" s="2"/>
      <c r="C29" s="3"/>
    </row>
    <row r="30" spans="1:10" x14ac:dyDescent="0.35">
      <c r="B30" s="2"/>
      <c r="C30" s="3"/>
    </row>
    <row r="31" spans="1:10" x14ac:dyDescent="0.35">
      <c r="B31" s="2"/>
      <c r="C31" s="3"/>
    </row>
    <row r="32" spans="1:10" x14ac:dyDescent="0.35">
      <c r="B32" s="2"/>
      <c r="C32" s="3"/>
    </row>
  </sheetData>
  <hyperlinks>
    <hyperlink ref="A25" location="Intro!A1" display="Back to Intro" xr:uid="{00000000-0004-0000-17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38"/>
  <sheetViews>
    <sheetView zoomScale="93" zoomScaleNormal="93" zoomScalePageLayoutView="125" workbookViewId="0">
      <selection activeCell="G24" sqref="G24"/>
    </sheetView>
  </sheetViews>
  <sheetFormatPr defaultColWidth="11" defaultRowHeight="15.5" x14ac:dyDescent="0.35"/>
  <cols>
    <col min="2" max="2" width="9.83203125" customWidth="1"/>
    <col min="3" max="3" width="16.33203125" customWidth="1"/>
    <col min="4" max="4" width="17.08203125" style="1" customWidth="1"/>
    <col min="5" max="5" width="5.58203125" customWidth="1"/>
    <col min="6" max="6" width="11.58203125" customWidth="1"/>
  </cols>
  <sheetData>
    <row r="1" spans="1:11" x14ac:dyDescent="0.35">
      <c r="A1" s="9" t="str">
        <f>'Template Copy'!A1</f>
        <v>Percent Effort Calculations for Department of Labor Exempt/Non-Exempt Thresholds - 2024-25  Academic Salary Tables</v>
      </c>
    </row>
    <row r="2" spans="1:11" x14ac:dyDescent="0.35">
      <c r="A2" s="17" t="str">
        <f>'Template Copy'!A2</f>
        <v>Scales Effective 7/1/2024 - Threshold Effective 7/1/2024</v>
      </c>
    </row>
    <row r="3" spans="1:11" x14ac:dyDescent="0.35">
      <c r="A3" t="str">
        <f>'Template Copy'!A3</f>
        <v>For employees subject to the earnings test, FLSA status should be Non-Exempt unless weekly earnings ≥ $844</v>
      </c>
    </row>
    <row r="4" spans="1:11" x14ac:dyDescent="0.35">
      <c r="A4" t="str">
        <f>'Template Copy'!A4</f>
        <v>Annual Threshold Equivalent:  $43,888</v>
      </c>
    </row>
    <row r="5" spans="1:11" x14ac:dyDescent="0.35">
      <c r="A5" t="str">
        <f>'Template Copy'!A9</f>
        <v>The table below shows the minimum percentage of effort at each step that will produce annual earnings  ≥ $43,888.</v>
      </c>
      <c r="C5" s="1"/>
      <c r="D5"/>
    </row>
    <row r="6" spans="1:11" x14ac:dyDescent="0.35">
      <c r="A6" s="9" t="s">
        <v>287</v>
      </c>
    </row>
    <row r="7" spans="1:11" x14ac:dyDescent="0.35">
      <c r="A7" s="9" t="s">
        <v>288</v>
      </c>
    </row>
    <row r="9" spans="1:11" x14ac:dyDescent="0.35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 x14ac:dyDescent="0.35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 x14ac:dyDescent="0.35">
      <c r="A11" s="9" t="s">
        <v>7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 x14ac:dyDescent="0.35">
      <c r="A12" s="9"/>
      <c r="B12" s="12"/>
      <c r="D12"/>
    </row>
    <row r="13" spans="1:11" x14ac:dyDescent="0.35">
      <c r="A13" s="9" t="s">
        <v>5</v>
      </c>
      <c r="B13" s="12">
        <v>1</v>
      </c>
      <c r="C13" s="24">
        <v>74700</v>
      </c>
      <c r="D13" s="25">
        <f>'Template Copy'!$B$12/C13</f>
        <v>0.58752342704149929</v>
      </c>
      <c r="E13" s="5"/>
      <c r="F13" s="19">
        <v>35.78</v>
      </c>
      <c r="I13" s="5"/>
      <c r="K13" s="5"/>
    </row>
    <row r="14" spans="1:11" x14ac:dyDescent="0.35">
      <c r="A14" s="9" t="s">
        <v>14</v>
      </c>
      <c r="B14" s="12">
        <v>2</v>
      </c>
      <c r="C14" s="24">
        <v>78700</v>
      </c>
      <c r="D14" s="25">
        <f>'Template Copy'!$B$12/C14</f>
        <v>0.55766200762388818</v>
      </c>
      <c r="E14" s="5"/>
      <c r="F14" s="19">
        <v>37.699999999999996</v>
      </c>
      <c r="I14" s="5"/>
      <c r="K14" s="5"/>
    </row>
    <row r="15" spans="1:11" x14ac:dyDescent="0.35">
      <c r="A15" s="9"/>
      <c r="B15" s="12">
        <v>3</v>
      </c>
      <c r="C15" s="24">
        <v>82700</v>
      </c>
      <c r="D15" s="25">
        <f>'Template Copy'!$B$12/C15</f>
        <v>0.53068923821039904</v>
      </c>
      <c r="E15" s="5"/>
      <c r="F15" s="19">
        <v>39.61</v>
      </c>
      <c r="I15" s="5"/>
      <c r="K15" s="5"/>
    </row>
    <row r="16" spans="1:11" x14ac:dyDescent="0.35">
      <c r="A16" s="9"/>
      <c r="B16" s="12">
        <v>4</v>
      </c>
      <c r="C16" s="24">
        <v>87300</v>
      </c>
      <c r="D16" s="25">
        <f>'Template Copy'!$B$12/C16</f>
        <v>0.50272623138602524</v>
      </c>
      <c r="E16" s="5"/>
      <c r="F16" s="19">
        <v>41.82</v>
      </c>
      <c r="I16" s="5"/>
      <c r="K16" s="5"/>
    </row>
    <row r="17" spans="1:11" x14ac:dyDescent="0.35">
      <c r="A17" s="9"/>
      <c r="B17" s="12">
        <v>5</v>
      </c>
      <c r="C17" s="24">
        <v>91500</v>
      </c>
      <c r="D17" s="25">
        <f>'Template Copy'!$B$12/C17</f>
        <v>0.47965027322404369</v>
      </c>
      <c r="E17" s="5"/>
      <c r="F17" s="19">
        <v>43.83</v>
      </c>
      <c r="I17" s="5"/>
      <c r="K17" s="5"/>
    </row>
    <row r="18" spans="1:11" x14ac:dyDescent="0.35">
      <c r="A18" s="9"/>
      <c r="B18" s="12">
        <v>6</v>
      </c>
      <c r="C18" s="24">
        <v>95800</v>
      </c>
      <c r="D18" s="25">
        <f>'Template Copy'!$B$12/C18</f>
        <v>0.45812108559498954</v>
      </c>
      <c r="E18" s="5"/>
      <c r="F18" s="19">
        <v>45.89</v>
      </c>
      <c r="I18" s="5"/>
      <c r="K18" s="5"/>
    </row>
    <row r="19" spans="1:11" x14ac:dyDescent="0.35">
      <c r="A19" s="9"/>
      <c r="B19" s="9"/>
      <c r="C19" s="24"/>
      <c r="D19" s="25"/>
      <c r="E19" s="5"/>
      <c r="F19" s="19"/>
    </row>
    <row r="20" spans="1:11" x14ac:dyDescent="0.35">
      <c r="A20" s="9" t="s">
        <v>6</v>
      </c>
      <c r="B20" s="12">
        <v>1</v>
      </c>
      <c r="C20" s="24">
        <v>91600</v>
      </c>
      <c r="D20" s="25">
        <f>'Template Copy'!$B$12/C20</f>
        <v>0.47912663755458518</v>
      </c>
      <c r="E20" s="5"/>
      <c r="F20" s="19">
        <v>43.87</v>
      </c>
      <c r="I20" s="5"/>
      <c r="K20" s="5"/>
    </row>
    <row r="21" spans="1:11" x14ac:dyDescent="0.35">
      <c r="A21" s="9" t="s">
        <v>14</v>
      </c>
      <c r="B21" s="12">
        <v>2</v>
      </c>
      <c r="C21" s="24">
        <v>95900</v>
      </c>
      <c r="D21" s="25">
        <f>'Template Copy'!$B$12/C21</f>
        <v>0.45764337851929093</v>
      </c>
      <c r="E21" s="5"/>
      <c r="F21" s="19">
        <v>45.93</v>
      </c>
      <c r="I21" s="5"/>
      <c r="K21" s="5"/>
    </row>
    <row r="22" spans="1:11" x14ac:dyDescent="0.35">
      <c r="A22" s="9"/>
      <c r="B22" s="12">
        <v>3</v>
      </c>
      <c r="C22" s="24">
        <v>100700</v>
      </c>
      <c r="D22" s="25">
        <f>'Template Copy'!$B$12/C22</f>
        <v>0.43582919563058592</v>
      </c>
      <c r="E22" s="5"/>
      <c r="F22" s="19">
        <v>48.23</v>
      </c>
      <c r="I22" s="5"/>
      <c r="K22" s="5"/>
    </row>
    <row r="23" spans="1:11" x14ac:dyDescent="0.35">
      <c r="A23" s="9"/>
      <c r="B23" s="12">
        <v>4</v>
      </c>
      <c r="C23" s="24">
        <v>105700</v>
      </c>
      <c r="D23" s="25">
        <f>'Template Copy'!$B$12/C23</f>
        <v>0.41521286660359508</v>
      </c>
      <c r="E23" s="5"/>
      <c r="F23" s="19">
        <v>50.629999999999995</v>
      </c>
      <c r="I23" s="5"/>
      <c r="K23" s="5"/>
    </row>
    <row r="24" spans="1:11" x14ac:dyDescent="0.35">
      <c r="A24" s="9"/>
      <c r="B24" s="12">
        <v>5</v>
      </c>
      <c r="C24" s="24">
        <v>113300</v>
      </c>
      <c r="D24" s="25">
        <f>'Template Copy'!$B$12/C24</f>
        <v>0.38736098852603706</v>
      </c>
      <c r="E24" s="5"/>
      <c r="F24" s="19">
        <v>54.269999999999996</v>
      </c>
      <c r="I24" s="5"/>
      <c r="K24" s="5"/>
    </row>
    <row r="25" spans="1:11" x14ac:dyDescent="0.35">
      <c r="A25" s="9"/>
      <c r="B25" s="9"/>
      <c r="C25" s="24"/>
      <c r="D25" s="25"/>
      <c r="E25" s="5"/>
      <c r="F25" s="19"/>
    </row>
    <row r="26" spans="1:11" x14ac:dyDescent="0.35">
      <c r="A26" s="9" t="s">
        <v>14</v>
      </c>
      <c r="B26" s="12">
        <v>1</v>
      </c>
      <c r="C26" s="24">
        <v>105800</v>
      </c>
      <c r="D26" s="25">
        <f>'Template Copy'!$B$12/C26</f>
        <v>0.41482041587901702</v>
      </c>
      <c r="E26" s="5"/>
      <c r="F26" s="19">
        <v>50.68</v>
      </c>
      <c r="I26" s="5"/>
      <c r="K26" s="5"/>
    </row>
    <row r="27" spans="1:11" x14ac:dyDescent="0.35">
      <c r="A27" s="9"/>
      <c r="B27" s="12">
        <v>2</v>
      </c>
      <c r="C27" s="24">
        <v>113400</v>
      </c>
      <c r="D27" s="25">
        <f>'Template Copy'!$B$12/C27</f>
        <v>0.38701940035273369</v>
      </c>
      <c r="E27" s="5"/>
      <c r="F27" s="19">
        <v>54.32</v>
      </c>
      <c r="I27" s="5"/>
      <c r="K27" s="5"/>
    </row>
    <row r="28" spans="1:11" x14ac:dyDescent="0.35">
      <c r="A28" s="9"/>
      <c r="B28" s="12">
        <v>3</v>
      </c>
      <c r="C28" s="24">
        <v>122500</v>
      </c>
      <c r="D28" s="25">
        <f>'Template Copy'!$B$12/C28</f>
        <v>0.35826938775510203</v>
      </c>
      <c r="E28" s="5"/>
      <c r="F28" s="19">
        <v>58.669999999999995</v>
      </c>
      <c r="I28" s="5"/>
      <c r="K28" s="5"/>
    </row>
    <row r="29" spans="1:11" x14ac:dyDescent="0.35">
      <c r="A29" s="9"/>
      <c r="B29" s="12">
        <v>4</v>
      </c>
      <c r="C29" s="24">
        <v>132300</v>
      </c>
      <c r="D29" s="25">
        <f>'Template Copy'!$B$12/C29</f>
        <v>0.33173091458805742</v>
      </c>
      <c r="E29" s="5"/>
      <c r="F29" s="19">
        <v>63.37</v>
      </c>
      <c r="I29" s="5"/>
      <c r="K29" s="5"/>
    </row>
    <row r="30" spans="1:11" x14ac:dyDescent="0.35">
      <c r="A30" s="9"/>
      <c r="B30" s="12">
        <v>5</v>
      </c>
      <c r="C30" s="24">
        <v>143200</v>
      </c>
      <c r="D30" s="25">
        <f>'Template Copy'!$B$12/C30</f>
        <v>0.30648044692737431</v>
      </c>
      <c r="E30" s="5"/>
      <c r="F30" s="19">
        <v>68.59</v>
      </c>
      <c r="I30" s="5"/>
      <c r="K30" s="5"/>
    </row>
    <row r="31" spans="1:11" x14ac:dyDescent="0.35">
      <c r="A31" s="9"/>
      <c r="B31" s="12">
        <v>6</v>
      </c>
      <c r="C31" s="24">
        <v>155400</v>
      </c>
      <c r="D31" s="25">
        <f>'Template Copy'!$B$12/C31</f>
        <v>0.2824195624195624</v>
      </c>
      <c r="E31" s="5"/>
      <c r="F31" s="19">
        <v>74.430000000000007</v>
      </c>
      <c r="I31" s="5"/>
      <c r="K31" s="5"/>
    </row>
    <row r="32" spans="1:11" x14ac:dyDescent="0.35">
      <c r="A32" s="9"/>
      <c r="B32" s="12">
        <v>7</v>
      </c>
      <c r="C32" s="24">
        <v>169000</v>
      </c>
      <c r="D32" s="25">
        <f>'Template Copy'!$B$12/C32</f>
        <v>0.25969230769230767</v>
      </c>
      <c r="F32" s="19">
        <v>80.940000000000012</v>
      </c>
      <c r="I32" s="5"/>
      <c r="K32" s="5"/>
    </row>
    <row r="33" spans="1:11" x14ac:dyDescent="0.35">
      <c r="A33" s="9"/>
      <c r="B33" s="12">
        <v>8</v>
      </c>
      <c r="C33" s="24">
        <v>182700</v>
      </c>
      <c r="D33" s="25">
        <f>'Template Copy'!$B$12/C33</f>
        <v>0.24021893814997264</v>
      </c>
      <c r="F33" s="19">
        <v>87.5</v>
      </c>
      <c r="I33" s="5"/>
      <c r="K33" s="5"/>
    </row>
    <row r="34" spans="1:11" x14ac:dyDescent="0.35">
      <c r="A34" s="9"/>
      <c r="B34" s="12">
        <v>9</v>
      </c>
      <c r="C34" s="24">
        <v>198300</v>
      </c>
      <c r="D34" s="25">
        <f>'Template Copy'!$B$12/C34</f>
        <v>0.22132123045890065</v>
      </c>
      <c r="F34" s="19">
        <v>94.98</v>
      </c>
      <c r="I34" s="5"/>
      <c r="K34" s="5"/>
    </row>
    <row r="35" spans="1:11" x14ac:dyDescent="0.35">
      <c r="D35" s="3"/>
    </row>
    <row r="36" spans="1:11" x14ac:dyDescent="0.35">
      <c r="A36" t="str">
        <f>'Template Copy'!$A$40</f>
        <v>Updated 5/29/2024</v>
      </c>
    </row>
    <row r="38" spans="1:11" x14ac:dyDescent="0.35">
      <c r="A38" s="41" t="s">
        <v>229</v>
      </c>
    </row>
  </sheetData>
  <hyperlinks>
    <hyperlink ref="A38" location="Intro!A1" display="Back to Intro" xr:uid="{00000000-0004-0000-1800-000000000000}"/>
  </hyperlinks>
  <pageMargins left="0.75" right="0.75" top="1" bottom="1" header="0.5" footer="0.5"/>
  <pageSetup orientation="portrait" horizontalDpi="4294967292" verticalDpi="4294967292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38"/>
  <sheetViews>
    <sheetView zoomScale="110" zoomScaleNormal="110" zoomScalePageLayoutView="125" workbookViewId="0">
      <selection activeCell="C17" sqref="C17"/>
    </sheetView>
  </sheetViews>
  <sheetFormatPr defaultColWidth="11" defaultRowHeight="15.5" x14ac:dyDescent="0.35"/>
  <cols>
    <col min="2" max="2" width="9.83203125" customWidth="1"/>
    <col min="3" max="3" width="16.33203125" customWidth="1"/>
    <col min="4" max="4" width="17.08203125" style="1" customWidth="1"/>
    <col min="5" max="5" width="5.58203125" customWidth="1"/>
    <col min="6" max="6" width="11.58203125" customWidth="1"/>
  </cols>
  <sheetData>
    <row r="1" spans="1:11" x14ac:dyDescent="0.35">
      <c r="A1" s="9" t="str">
        <f>'Template Copy'!A1</f>
        <v>Percent Effort Calculations for Department of Labor Exempt/Non-Exempt Thresholds - 2024-25  Academic Salary Tables</v>
      </c>
    </row>
    <row r="2" spans="1:11" x14ac:dyDescent="0.35">
      <c r="A2" s="17" t="str">
        <f>'Template Copy'!A2</f>
        <v>Scales Effective 7/1/2024 - Threshold Effective 7/1/2024</v>
      </c>
    </row>
    <row r="3" spans="1:11" x14ac:dyDescent="0.35">
      <c r="A3" t="str">
        <f>'Template Copy'!A3</f>
        <v>For employees subject to the earnings test, FLSA status should be Non-Exempt unless weekly earnings ≥ $844</v>
      </c>
    </row>
    <row r="4" spans="1:11" x14ac:dyDescent="0.35">
      <c r="A4" t="str">
        <f>'Template Copy'!A4</f>
        <v>Annual Threshold Equivalent:  $43,888</v>
      </c>
    </row>
    <row r="5" spans="1:11" x14ac:dyDescent="0.35">
      <c r="A5" t="str">
        <f>'Template Copy'!A9</f>
        <v>The table below shows the minimum percentage of effort at each step that will produce annual earnings  ≥ $43,888.</v>
      </c>
      <c r="C5" s="1"/>
      <c r="D5"/>
    </row>
    <row r="6" spans="1:11" x14ac:dyDescent="0.35">
      <c r="A6" s="9" t="s">
        <v>289</v>
      </c>
    </row>
    <row r="7" spans="1:11" x14ac:dyDescent="0.35">
      <c r="A7" s="9" t="s">
        <v>290</v>
      </c>
    </row>
    <row r="9" spans="1:11" x14ac:dyDescent="0.35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 x14ac:dyDescent="0.35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 x14ac:dyDescent="0.35">
      <c r="A11" s="9" t="s">
        <v>7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 x14ac:dyDescent="0.35">
      <c r="A12" s="9"/>
      <c r="B12" s="12"/>
      <c r="D12"/>
    </row>
    <row r="13" spans="1:11" x14ac:dyDescent="0.35">
      <c r="A13" s="9" t="s">
        <v>5</v>
      </c>
      <c r="B13" s="12">
        <v>1</v>
      </c>
      <c r="C13" s="24">
        <v>74100</v>
      </c>
      <c r="D13" s="25">
        <f>'Template Copy'!$B$12/C13</f>
        <v>0.59228070175438596</v>
      </c>
      <c r="E13" s="5"/>
      <c r="F13" s="19">
        <v>35.489999999999995</v>
      </c>
      <c r="K13" s="5"/>
    </row>
    <row r="14" spans="1:11" x14ac:dyDescent="0.35">
      <c r="A14" s="9" t="s">
        <v>14</v>
      </c>
      <c r="B14" s="12">
        <v>2</v>
      </c>
      <c r="C14" s="24">
        <v>78000</v>
      </c>
      <c r="D14" s="25">
        <f>'Template Copy'!$B$12/C14</f>
        <v>0.56266666666666665</v>
      </c>
      <c r="E14" s="5"/>
      <c r="F14" s="19">
        <v>37.36</v>
      </c>
      <c r="K14" s="5"/>
    </row>
    <row r="15" spans="1:11" x14ac:dyDescent="0.35">
      <c r="A15" s="9"/>
      <c r="B15" s="12">
        <v>3</v>
      </c>
      <c r="C15" s="24">
        <v>82100</v>
      </c>
      <c r="D15" s="25">
        <f>'Template Copy'!$B$12/C15</f>
        <v>0.53456760048721075</v>
      </c>
      <c r="E15" s="5"/>
      <c r="F15" s="19">
        <v>39.32</v>
      </c>
      <c r="K15" s="5"/>
    </row>
    <row r="16" spans="1:11" x14ac:dyDescent="0.35">
      <c r="A16" s="9"/>
      <c r="B16" s="12">
        <v>4</v>
      </c>
      <c r="C16" s="24">
        <v>85900</v>
      </c>
      <c r="D16" s="25">
        <f>'Template Copy'!$B$12/C16</f>
        <v>0.51091967403958094</v>
      </c>
      <c r="E16" s="5"/>
      <c r="F16" s="19">
        <v>41.14</v>
      </c>
      <c r="K16" s="5"/>
    </row>
    <row r="17" spans="1:11" x14ac:dyDescent="0.35">
      <c r="A17" s="9"/>
      <c r="B17" s="12">
        <v>5</v>
      </c>
      <c r="C17" s="24">
        <v>90000</v>
      </c>
      <c r="D17" s="25">
        <f>'Template Copy'!$B$12/C17</f>
        <v>0.48764444444444444</v>
      </c>
      <c r="E17" s="5"/>
      <c r="F17" s="19">
        <v>43.11</v>
      </c>
      <c r="K17" s="5"/>
    </row>
    <row r="18" spans="1:11" x14ac:dyDescent="0.35">
      <c r="A18" s="9"/>
      <c r="B18" s="12">
        <v>6</v>
      </c>
      <c r="C18" s="24">
        <v>94200</v>
      </c>
      <c r="D18" s="25">
        <f>'Template Copy'!$B$12/C18</f>
        <v>0.46590233545647558</v>
      </c>
      <c r="E18" s="5"/>
      <c r="F18" s="19">
        <v>45.12</v>
      </c>
      <c r="K18" s="5"/>
    </row>
    <row r="19" spans="1:11" x14ac:dyDescent="0.35">
      <c r="A19" s="9"/>
      <c r="B19" s="9"/>
      <c r="C19" s="24"/>
      <c r="D19" s="25"/>
      <c r="E19" s="5"/>
      <c r="F19" s="19"/>
    </row>
    <row r="20" spans="1:11" x14ac:dyDescent="0.35">
      <c r="A20" s="9" t="s">
        <v>6</v>
      </c>
      <c r="B20" s="12">
        <v>1</v>
      </c>
      <c r="C20" s="24">
        <v>90100</v>
      </c>
      <c r="D20" s="25">
        <f>'Template Copy'!$B$12/C20</f>
        <v>0.48710321864594897</v>
      </c>
      <c r="E20" s="5"/>
      <c r="F20" s="19">
        <v>43.16</v>
      </c>
      <c r="K20" s="5"/>
    </row>
    <row r="21" spans="1:11" x14ac:dyDescent="0.35">
      <c r="A21" s="9" t="s">
        <v>14</v>
      </c>
      <c r="B21" s="12">
        <v>2</v>
      </c>
      <c r="C21" s="24">
        <v>94300</v>
      </c>
      <c r="D21" s="25">
        <f>'Template Copy'!$B$12/C21</f>
        <v>0.46540827147401909</v>
      </c>
      <c r="E21" s="5"/>
      <c r="F21" s="19">
        <v>45.169999999999995</v>
      </c>
      <c r="K21" s="5"/>
    </row>
    <row r="22" spans="1:11" x14ac:dyDescent="0.35">
      <c r="A22" s="9"/>
      <c r="B22" s="12">
        <v>3</v>
      </c>
      <c r="C22" s="24">
        <v>99000</v>
      </c>
      <c r="D22" s="25">
        <f>'Template Copy'!$B$12/C22</f>
        <v>0.44331313131313133</v>
      </c>
      <c r="E22" s="5"/>
      <c r="F22" s="19">
        <v>47.419999999999995</v>
      </c>
      <c r="K22" s="5"/>
    </row>
    <row r="23" spans="1:11" x14ac:dyDescent="0.35">
      <c r="A23" s="9"/>
      <c r="B23" s="12">
        <v>4</v>
      </c>
      <c r="C23" s="24">
        <v>103900</v>
      </c>
      <c r="D23" s="25">
        <f>'Template Copy'!$B$12/C23</f>
        <v>0.42240615976900864</v>
      </c>
      <c r="E23" s="5"/>
      <c r="F23" s="19">
        <v>49.769999999999996</v>
      </c>
      <c r="K23" s="5"/>
    </row>
    <row r="24" spans="1:11" x14ac:dyDescent="0.35">
      <c r="A24" s="9"/>
      <c r="B24" s="12">
        <v>5</v>
      </c>
      <c r="C24" s="24">
        <v>111400</v>
      </c>
      <c r="D24" s="25">
        <f>'Template Copy'!$B$12/C24</f>
        <v>0.39396768402154397</v>
      </c>
      <c r="E24" s="5"/>
      <c r="F24" s="19">
        <v>53.36</v>
      </c>
      <c r="K24" s="5"/>
    </row>
    <row r="25" spans="1:11" x14ac:dyDescent="0.35">
      <c r="A25" s="9"/>
      <c r="B25" s="9"/>
      <c r="C25" s="24"/>
      <c r="D25" s="25"/>
      <c r="E25" s="5"/>
      <c r="F25" s="19"/>
    </row>
    <row r="26" spans="1:11" x14ac:dyDescent="0.35">
      <c r="A26" s="9" t="s">
        <v>14</v>
      </c>
      <c r="B26" s="12">
        <v>1</v>
      </c>
      <c r="C26" s="24">
        <v>104000</v>
      </c>
      <c r="D26" s="25">
        <f>'Template Copy'!$B$12/C26</f>
        <v>0.42199999999999999</v>
      </c>
      <c r="E26" s="5"/>
      <c r="F26" s="19">
        <v>49.809999999999995</v>
      </c>
      <c r="K26" s="5"/>
    </row>
    <row r="27" spans="1:11" x14ac:dyDescent="0.35">
      <c r="A27" s="9"/>
      <c r="B27" s="12">
        <v>2</v>
      </c>
      <c r="C27" s="24">
        <v>111500</v>
      </c>
      <c r="D27" s="25">
        <f>'Template Copy'!$B$12/C27</f>
        <v>0.39361434977578474</v>
      </c>
      <c r="E27" s="5"/>
      <c r="F27" s="19">
        <v>53.41</v>
      </c>
      <c r="K27" s="5"/>
    </row>
    <row r="28" spans="1:11" x14ac:dyDescent="0.35">
      <c r="A28" s="9"/>
      <c r="B28" s="12">
        <v>3</v>
      </c>
      <c r="C28" s="24">
        <v>120400</v>
      </c>
      <c r="D28" s="25">
        <f>'Template Copy'!$B$12/C28</f>
        <v>0.36451827242524915</v>
      </c>
      <c r="E28" s="5"/>
      <c r="F28" s="19">
        <v>57.669999999999995</v>
      </c>
      <c r="K28" s="5"/>
    </row>
    <row r="29" spans="1:11" x14ac:dyDescent="0.35">
      <c r="A29" s="9"/>
      <c r="B29" s="12">
        <v>4</v>
      </c>
      <c r="C29" s="24">
        <v>130000</v>
      </c>
      <c r="D29" s="25">
        <f>'Template Copy'!$B$12/C29</f>
        <v>0.33760000000000001</v>
      </c>
      <c r="E29" s="5"/>
      <c r="F29" s="19">
        <v>62.269999999999996</v>
      </c>
      <c r="K29" s="5"/>
    </row>
    <row r="30" spans="1:11" x14ac:dyDescent="0.35">
      <c r="A30" s="9"/>
      <c r="B30" s="12">
        <v>5</v>
      </c>
      <c r="C30" s="24">
        <v>140700</v>
      </c>
      <c r="D30" s="25">
        <f>'Template Copy'!$B$12/C30</f>
        <v>0.31192608386638238</v>
      </c>
      <c r="E30" s="5"/>
      <c r="F30" s="19">
        <v>67.39</v>
      </c>
      <c r="K30" s="5"/>
    </row>
    <row r="31" spans="1:11" x14ac:dyDescent="0.35">
      <c r="A31" s="9"/>
      <c r="B31" s="12">
        <v>6</v>
      </c>
      <c r="C31" s="24">
        <v>152800</v>
      </c>
      <c r="D31" s="25">
        <f>'Template Copy'!$B$12/C31</f>
        <v>0.28722513089005236</v>
      </c>
      <c r="E31" s="5"/>
      <c r="F31" s="19">
        <v>73.190000000000012</v>
      </c>
      <c r="K31" s="5"/>
    </row>
    <row r="32" spans="1:11" x14ac:dyDescent="0.35">
      <c r="A32" s="9"/>
      <c r="B32" s="12">
        <v>7</v>
      </c>
      <c r="C32" s="24">
        <v>166100</v>
      </c>
      <c r="D32" s="25">
        <f>'Template Copy'!$B$12/C32</f>
        <v>0.26422636965683322</v>
      </c>
      <c r="F32" s="19">
        <v>79.550000000000011</v>
      </c>
      <c r="K32" s="5"/>
    </row>
    <row r="33" spans="1:11" x14ac:dyDescent="0.35">
      <c r="A33" s="9"/>
      <c r="B33" s="12">
        <v>8</v>
      </c>
      <c r="C33" s="24">
        <v>179500</v>
      </c>
      <c r="D33" s="25">
        <f>'Template Copy'!$B$12/C33</f>
        <v>0.24450139275766017</v>
      </c>
      <c r="F33" s="19">
        <v>85.97</v>
      </c>
      <c r="K33" s="5"/>
    </row>
    <row r="34" spans="1:11" x14ac:dyDescent="0.35">
      <c r="A34" s="9"/>
      <c r="B34" s="12">
        <v>9</v>
      </c>
      <c r="C34" s="24">
        <v>195000</v>
      </c>
      <c r="D34" s="25">
        <f>'Template Copy'!$B$12/C34</f>
        <v>0.22506666666666666</v>
      </c>
      <c r="F34" s="19">
        <v>93.4</v>
      </c>
      <c r="K34" s="5"/>
    </row>
    <row r="35" spans="1:11" x14ac:dyDescent="0.35">
      <c r="D35" s="3"/>
    </row>
    <row r="36" spans="1:11" x14ac:dyDescent="0.35">
      <c r="A36" t="str">
        <f>'Template Copy'!$A$40</f>
        <v>Updated 5/29/2024</v>
      </c>
    </row>
    <row r="38" spans="1:11" x14ac:dyDescent="0.35">
      <c r="A38" s="41" t="s">
        <v>229</v>
      </c>
    </row>
  </sheetData>
  <hyperlinks>
    <hyperlink ref="A38" location="Intro!A1" display="Back to Intro" xr:uid="{00000000-0004-0000-1900-000000000000}"/>
  </hyperlinks>
  <pageMargins left="0.75" right="0.75" top="1" bottom="1" header="0.5" footer="0.5"/>
  <pageSetup orientation="portrait" horizontalDpi="4294967292" verticalDpi="4294967292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38"/>
  <sheetViews>
    <sheetView zoomScaleNormal="100" zoomScalePageLayoutView="125" workbookViewId="0">
      <selection activeCell="D31" sqref="D31"/>
    </sheetView>
  </sheetViews>
  <sheetFormatPr defaultColWidth="11" defaultRowHeight="15.5" x14ac:dyDescent="0.35"/>
  <cols>
    <col min="2" max="2" width="9.83203125" customWidth="1"/>
    <col min="3" max="3" width="16.33203125" customWidth="1"/>
    <col min="4" max="4" width="17.08203125" style="1" customWidth="1"/>
    <col min="5" max="5" width="5.58203125" customWidth="1"/>
    <col min="6" max="6" width="11.58203125" customWidth="1"/>
  </cols>
  <sheetData>
    <row r="1" spans="1:11" x14ac:dyDescent="0.35">
      <c r="A1" s="9" t="str">
        <f>'Template Copy'!A1</f>
        <v>Percent Effort Calculations for Department of Labor Exempt/Non-Exempt Thresholds - 2024-25  Academic Salary Tables</v>
      </c>
    </row>
    <row r="2" spans="1:11" x14ac:dyDescent="0.35">
      <c r="A2" s="17" t="str">
        <f>'Template Copy'!A2</f>
        <v>Scales Effective 7/1/2024 - Threshold Effective 7/1/2024</v>
      </c>
    </row>
    <row r="3" spans="1:11" x14ac:dyDescent="0.35">
      <c r="A3" t="str">
        <f>'Template Copy'!A3</f>
        <v>For employees subject to the earnings test, FLSA status should be Non-Exempt unless weekly earnings ≥ $844</v>
      </c>
    </row>
    <row r="4" spans="1:11" x14ac:dyDescent="0.35">
      <c r="A4" t="str">
        <f>'Template Copy'!A4</f>
        <v>Annual Threshold Equivalent:  $43,888</v>
      </c>
    </row>
    <row r="5" spans="1:11" x14ac:dyDescent="0.35">
      <c r="A5" t="str">
        <f>'Template Copy'!A9</f>
        <v>The table below shows the minimum percentage of effort at each step that will produce annual earnings  ≥ $43,888.</v>
      </c>
      <c r="C5" s="1"/>
      <c r="D5"/>
    </row>
    <row r="6" spans="1:11" x14ac:dyDescent="0.35">
      <c r="A6" s="9" t="s">
        <v>291</v>
      </c>
    </row>
    <row r="7" spans="1:11" x14ac:dyDescent="0.35">
      <c r="A7" s="9" t="s">
        <v>292</v>
      </c>
    </row>
    <row r="9" spans="1:11" x14ac:dyDescent="0.35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 x14ac:dyDescent="0.35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 x14ac:dyDescent="0.35">
      <c r="A11" s="9" t="s">
        <v>7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 x14ac:dyDescent="0.35">
      <c r="B12" s="1"/>
      <c r="D12"/>
    </row>
    <row r="13" spans="1:11" x14ac:dyDescent="0.35">
      <c r="A13" s="9" t="s">
        <v>5</v>
      </c>
      <c r="B13" s="12">
        <v>1</v>
      </c>
      <c r="C13" s="24">
        <v>95400</v>
      </c>
      <c r="D13" s="25">
        <f>'Template Copy'!$B$12/C13</f>
        <v>0.460041928721174</v>
      </c>
      <c r="E13" s="5"/>
      <c r="F13" s="19">
        <v>45.69</v>
      </c>
      <c r="K13" s="5"/>
    </row>
    <row r="14" spans="1:11" x14ac:dyDescent="0.35">
      <c r="A14" s="9" t="s">
        <v>14</v>
      </c>
      <c r="B14" s="12">
        <v>2</v>
      </c>
      <c r="C14" s="24">
        <v>100300</v>
      </c>
      <c r="D14" s="25">
        <f>'Template Copy'!$B$12/C14</f>
        <v>0.43756729810568296</v>
      </c>
      <c r="E14" s="5"/>
      <c r="F14" s="19">
        <v>48.04</v>
      </c>
      <c r="K14" s="5"/>
    </row>
    <row r="15" spans="1:11" x14ac:dyDescent="0.35">
      <c r="A15" s="9"/>
      <c r="B15" s="12">
        <v>3</v>
      </c>
      <c r="C15" s="24">
        <v>105700</v>
      </c>
      <c r="D15" s="25">
        <f>'Template Copy'!$B$12/C15</f>
        <v>0.41521286660359508</v>
      </c>
      <c r="E15" s="5"/>
      <c r="F15" s="19">
        <v>50.629999999999995</v>
      </c>
      <c r="K15" s="5"/>
    </row>
    <row r="16" spans="1:11" x14ac:dyDescent="0.35">
      <c r="A16" s="9"/>
      <c r="B16" s="12">
        <v>4</v>
      </c>
      <c r="C16" s="24">
        <v>110400</v>
      </c>
      <c r="D16" s="25">
        <f>'Template Copy'!$B$12/C16</f>
        <v>0.39753623188405796</v>
      </c>
      <c r="E16" s="5"/>
      <c r="F16" s="19">
        <v>52.879999999999995</v>
      </c>
      <c r="K16" s="5"/>
    </row>
    <row r="17" spans="1:11" x14ac:dyDescent="0.35">
      <c r="A17" s="9"/>
      <c r="B17" s="12">
        <v>5</v>
      </c>
      <c r="C17" s="24">
        <v>115400</v>
      </c>
      <c r="D17" s="25">
        <f>'Template Copy'!$B$12/C17</f>
        <v>0.38031195840554594</v>
      </c>
      <c r="E17" s="5"/>
      <c r="F17" s="19">
        <v>55.269999999999996</v>
      </c>
      <c r="K17" s="5"/>
    </row>
    <row r="18" spans="1:11" x14ac:dyDescent="0.35">
      <c r="A18" s="9"/>
      <c r="B18" s="12">
        <v>6</v>
      </c>
      <c r="C18" s="24">
        <v>119800</v>
      </c>
      <c r="D18" s="25">
        <f>'Template Copy'!$B$12/C18</f>
        <v>0.36634390651085141</v>
      </c>
      <c r="E18" s="5"/>
      <c r="F18" s="19">
        <v>57.379999999999995</v>
      </c>
      <c r="K18" s="5"/>
    </row>
    <row r="19" spans="1:11" x14ac:dyDescent="0.35">
      <c r="A19" s="9"/>
      <c r="B19" s="9"/>
      <c r="C19" s="24"/>
      <c r="D19" s="25"/>
      <c r="E19" s="5"/>
      <c r="F19" s="19"/>
    </row>
    <row r="20" spans="1:11" x14ac:dyDescent="0.35">
      <c r="A20" s="9" t="s">
        <v>6</v>
      </c>
      <c r="B20" s="12">
        <v>1</v>
      </c>
      <c r="C20" s="24">
        <v>115500</v>
      </c>
      <c r="D20" s="25">
        <f>'Template Copy'!$B$12/C20</f>
        <v>0.37998268398268398</v>
      </c>
      <c r="F20" s="19">
        <v>55.32</v>
      </c>
      <c r="K20" s="5"/>
    </row>
    <row r="21" spans="1:11" x14ac:dyDescent="0.35">
      <c r="A21" s="9" t="s">
        <v>14</v>
      </c>
      <c r="B21" s="12">
        <v>2</v>
      </c>
      <c r="C21" s="24">
        <v>119900</v>
      </c>
      <c r="D21" s="25">
        <f>'Template Copy'!$B$12/C21</f>
        <v>0.36603836530442035</v>
      </c>
      <c r="F21" s="19">
        <v>57.43</v>
      </c>
      <c r="K21" s="5"/>
    </row>
    <row r="22" spans="1:11" x14ac:dyDescent="0.35">
      <c r="A22" s="9"/>
      <c r="B22" s="12">
        <v>3</v>
      </c>
      <c r="C22" s="24">
        <v>124600</v>
      </c>
      <c r="D22" s="25">
        <f>'Template Copy'!$B$12/C22</f>
        <v>0.35223113964686997</v>
      </c>
      <c r="F22" s="19">
        <v>59.68</v>
      </c>
      <c r="K22" s="5"/>
    </row>
    <row r="23" spans="1:11" x14ac:dyDescent="0.35">
      <c r="A23" s="9"/>
      <c r="B23" s="12">
        <v>4</v>
      </c>
      <c r="C23" s="24">
        <v>128100</v>
      </c>
      <c r="D23" s="25">
        <f>'Template Copy'!$B$12/C23</f>
        <v>0.34260733801717408</v>
      </c>
      <c r="F23" s="19">
        <v>61.36</v>
      </c>
      <c r="K23" s="5"/>
    </row>
    <row r="24" spans="1:11" x14ac:dyDescent="0.35">
      <c r="A24" s="9"/>
      <c r="B24" s="12">
        <v>5</v>
      </c>
      <c r="C24" s="24">
        <v>132600</v>
      </c>
      <c r="D24" s="25">
        <f>'Template Copy'!$B$12/C24</f>
        <v>0.33098039215686276</v>
      </c>
      <c r="F24" s="19">
        <v>63.51</v>
      </c>
      <c r="K24" s="5"/>
    </row>
    <row r="25" spans="1:11" x14ac:dyDescent="0.35">
      <c r="A25" s="9"/>
      <c r="B25" s="9"/>
      <c r="C25" s="24"/>
      <c r="D25" s="25"/>
      <c r="F25" s="19"/>
    </row>
    <row r="26" spans="1:11" x14ac:dyDescent="0.35">
      <c r="A26" s="9" t="s">
        <v>14</v>
      </c>
      <c r="B26" s="12">
        <v>1</v>
      </c>
      <c r="C26" s="24">
        <v>128200</v>
      </c>
      <c r="D26" s="25">
        <f>'Template Copy'!$B$12/C26</f>
        <v>0.34234009360374412</v>
      </c>
      <c r="F26" s="19">
        <v>61.4</v>
      </c>
      <c r="K26" s="5"/>
    </row>
    <row r="27" spans="1:11" x14ac:dyDescent="0.35">
      <c r="A27" s="9"/>
      <c r="B27" s="12">
        <v>2</v>
      </c>
      <c r="C27" s="24">
        <v>132700</v>
      </c>
      <c r="D27" s="25">
        <f>'Template Copy'!$B$12/C27</f>
        <v>0.33073097211755842</v>
      </c>
      <c r="F27" s="19">
        <v>63.559999999999995</v>
      </c>
      <c r="K27" s="5"/>
    </row>
    <row r="28" spans="1:11" x14ac:dyDescent="0.35">
      <c r="A28" s="9"/>
      <c r="B28" s="12">
        <v>3</v>
      </c>
      <c r="C28" s="24">
        <v>140700</v>
      </c>
      <c r="D28" s="25">
        <f>'Template Copy'!$B$12/C28</f>
        <v>0.31192608386638238</v>
      </c>
      <c r="F28" s="19">
        <v>67.39</v>
      </c>
      <c r="K28" s="5"/>
    </row>
    <row r="29" spans="1:11" x14ac:dyDescent="0.35">
      <c r="A29" s="9"/>
      <c r="B29" s="12">
        <v>4</v>
      </c>
      <c r="C29" s="24">
        <v>151000</v>
      </c>
      <c r="D29" s="25">
        <f>'Template Copy'!$B$12/C29</f>
        <v>0.29064900662251658</v>
      </c>
      <c r="F29" s="19">
        <v>72.320000000000007</v>
      </c>
      <c r="K29" s="5"/>
    </row>
    <row r="30" spans="1:11" x14ac:dyDescent="0.35">
      <c r="A30" s="9"/>
      <c r="B30" s="12">
        <v>5</v>
      </c>
      <c r="C30" s="24">
        <v>162300</v>
      </c>
      <c r="D30" s="25">
        <f>'Template Copy'!$B$12/C30</f>
        <v>0.27041281577325937</v>
      </c>
      <c r="F30" s="19">
        <v>77.73</v>
      </c>
      <c r="K30" s="5"/>
    </row>
    <row r="31" spans="1:11" x14ac:dyDescent="0.35">
      <c r="A31" s="9"/>
      <c r="B31" s="12">
        <v>6</v>
      </c>
      <c r="C31" s="24">
        <v>174600</v>
      </c>
      <c r="D31" s="25">
        <f>'Template Copy'!$B$12/C31</f>
        <v>0.25136311569301262</v>
      </c>
      <c r="F31" s="19">
        <v>83.63000000000001</v>
      </c>
      <c r="K31" s="5"/>
    </row>
    <row r="32" spans="1:11" x14ac:dyDescent="0.35">
      <c r="A32" s="9"/>
      <c r="B32" s="12">
        <v>7</v>
      </c>
      <c r="C32" s="24">
        <v>186800</v>
      </c>
      <c r="D32" s="25">
        <f>'Template Copy'!$B$12/C32</f>
        <v>0.23494646680942183</v>
      </c>
      <c r="F32" s="19">
        <v>89.47</v>
      </c>
      <c r="K32" s="5"/>
    </row>
    <row r="33" spans="1:11" x14ac:dyDescent="0.35">
      <c r="A33" s="9"/>
      <c r="B33" s="12">
        <v>8</v>
      </c>
      <c r="C33" s="24">
        <v>200000</v>
      </c>
      <c r="D33" s="25">
        <f>'Template Copy'!$B$12/C33</f>
        <v>0.21944</v>
      </c>
      <c r="F33" s="19">
        <v>95.79</v>
      </c>
      <c r="K33" s="5"/>
    </row>
    <row r="34" spans="1:11" x14ac:dyDescent="0.35">
      <c r="A34" s="9"/>
      <c r="B34" s="12">
        <v>9</v>
      </c>
      <c r="C34" s="24">
        <v>217400</v>
      </c>
      <c r="D34" s="25">
        <f>'Template Copy'!$B$12/C34</f>
        <v>0.20187672493100275</v>
      </c>
      <c r="F34" s="19">
        <v>104.12</v>
      </c>
      <c r="K34" s="5"/>
    </row>
    <row r="35" spans="1:11" x14ac:dyDescent="0.35">
      <c r="D35" s="3"/>
    </row>
    <row r="36" spans="1:11" x14ac:dyDescent="0.35">
      <c r="A36" t="str">
        <f>'Template Copy'!$A$40</f>
        <v>Updated 5/29/2024</v>
      </c>
    </row>
    <row r="38" spans="1:11" x14ac:dyDescent="0.35">
      <c r="A38" s="41" t="s">
        <v>229</v>
      </c>
    </row>
  </sheetData>
  <hyperlinks>
    <hyperlink ref="A38" location="Intro!A1" display="Back to Intro" xr:uid="{00000000-0004-0000-1A00-000000000000}"/>
  </hyperlinks>
  <pageMargins left="0.75" right="0.75" top="1" bottom="1" header="0.5" footer="0.5"/>
  <pageSetup orientation="portrait" horizontalDpi="4294967292" verticalDpi="4294967292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38"/>
  <sheetViews>
    <sheetView zoomScaleNormal="100" zoomScalePageLayoutView="125" workbookViewId="0">
      <selection activeCell="I14" sqref="I14"/>
    </sheetView>
  </sheetViews>
  <sheetFormatPr defaultColWidth="11" defaultRowHeight="15.5" x14ac:dyDescent="0.35"/>
  <cols>
    <col min="2" max="2" width="9.83203125" customWidth="1"/>
    <col min="3" max="3" width="16.33203125" customWidth="1"/>
    <col min="4" max="4" width="17.08203125" style="1" customWidth="1"/>
    <col min="5" max="5" width="5.58203125" customWidth="1"/>
    <col min="6" max="6" width="11.58203125" customWidth="1"/>
  </cols>
  <sheetData>
    <row r="1" spans="1:11" x14ac:dyDescent="0.35">
      <c r="A1" s="9" t="str">
        <f>'Template Copy'!A1</f>
        <v>Percent Effort Calculations for Department of Labor Exempt/Non-Exempt Thresholds - 2024-25  Academic Salary Tables</v>
      </c>
    </row>
    <row r="2" spans="1:11" x14ac:dyDescent="0.35">
      <c r="A2" s="17" t="str">
        <f>'Template Copy'!A2</f>
        <v>Scales Effective 7/1/2024 - Threshold Effective 7/1/2024</v>
      </c>
    </row>
    <row r="3" spans="1:11" x14ac:dyDescent="0.35">
      <c r="A3" t="str">
        <f>'Template Copy'!A3</f>
        <v>For employees subject to the earnings test, FLSA status should be Non-Exempt unless weekly earnings ≥ $844</v>
      </c>
    </row>
    <row r="4" spans="1:11" x14ac:dyDescent="0.35">
      <c r="A4" t="str">
        <f>'Template Copy'!A4</f>
        <v>Annual Threshold Equivalent:  $43,888</v>
      </c>
    </row>
    <row r="5" spans="1:11" x14ac:dyDescent="0.35">
      <c r="A5" t="str">
        <f>'Template Copy'!A9</f>
        <v>The table below shows the minimum percentage of effort at each step that will produce annual earnings  ≥ $43,888.</v>
      </c>
      <c r="C5" s="1"/>
      <c r="D5"/>
    </row>
    <row r="6" spans="1:11" x14ac:dyDescent="0.35">
      <c r="A6" s="9" t="s">
        <v>293</v>
      </c>
    </row>
    <row r="7" spans="1:11" x14ac:dyDescent="0.35">
      <c r="A7" s="9" t="s">
        <v>294</v>
      </c>
    </row>
    <row r="9" spans="1:11" x14ac:dyDescent="0.35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 x14ac:dyDescent="0.35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 x14ac:dyDescent="0.35">
      <c r="A11" s="9" t="s">
        <v>7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 x14ac:dyDescent="0.35">
      <c r="B12" s="1"/>
      <c r="D12"/>
    </row>
    <row r="13" spans="1:11" x14ac:dyDescent="0.35">
      <c r="A13" s="9" t="s">
        <v>5</v>
      </c>
      <c r="B13" s="12">
        <v>1</v>
      </c>
      <c r="C13" s="24">
        <v>93700</v>
      </c>
      <c r="D13" s="25">
        <f>'Template Copy'!$B$12/C13</f>
        <v>0.46838847385272148</v>
      </c>
      <c r="E13" s="5"/>
      <c r="F13" s="19">
        <v>44.879999999999995</v>
      </c>
      <c r="K13" s="5"/>
    </row>
    <row r="14" spans="1:11" x14ac:dyDescent="0.35">
      <c r="A14" s="9" t="s">
        <v>14</v>
      </c>
      <c r="B14" s="12">
        <v>2</v>
      </c>
      <c r="C14" s="24">
        <v>98500</v>
      </c>
      <c r="D14" s="25">
        <f>'Template Copy'!$B$12/C14</f>
        <v>0.44556345177664974</v>
      </c>
      <c r="E14" s="5"/>
      <c r="F14" s="19">
        <v>47.18</v>
      </c>
      <c r="K14" s="5"/>
    </row>
    <row r="15" spans="1:11" x14ac:dyDescent="0.35">
      <c r="A15" s="9"/>
      <c r="B15" s="12">
        <v>3</v>
      </c>
      <c r="C15" s="24">
        <v>103900</v>
      </c>
      <c r="D15" s="25">
        <f>'Template Copy'!$B$12/C15</f>
        <v>0.42240615976900864</v>
      </c>
      <c r="E15" s="5"/>
      <c r="F15" s="19">
        <v>49.769999999999996</v>
      </c>
      <c r="K15" s="5"/>
    </row>
    <row r="16" spans="1:11" x14ac:dyDescent="0.35">
      <c r="A16" s="9"/>
      <c r="B16" s="12">
        <v>4</v>
      </c>
      <c r="C16" s="24">
        <v>108600</v>
      </c>
      <c r="D16" s="25">
        <f>'Template Copy'!$B$12/C16</f>
        <v>0.40412523020257829</v>
      </c>
      <c r="E16" s="5"/>
      <c r="F16" s="19">
        <v>52.019999999999996</v>
      </c>
      <c r="K16" s="5"/>
    </row>
    <row r="17" spans="1:11" x14ac:dyDescent="0.35">
      <c r="A17" s="9"/>
      <c r="B17" s="12">
        <v>5</v>
      </c>
      <c r="C17" s="24">
        <v>113500</v>
      </c>
      <c r="D17" s="25">
        <f>'Template Copy'!$B$12/C17</f>
        <v>0.38667841409691628</v>
      </c>
      <c r="E17" s="5"/>
      <c r="F17" s="19">
        <v>54.36</v>
      </c>
      <c r="K17" s="5"/>
    </row>
    <row r="18" spans="1:11" x14ac:dyDescent="0.35">
      <c r="A18" s="9"/>
      <c r="B18" s="12">
        <v>6</v>
      </c>
      <c r="C18" s="24">
        <v>117600</v>
      </c>
      <c r="D18" s="25">
        <f>'Template Copy'!$B$12/C18</f>
        <v>0.37319727891156462</v>
      </c>
      <c r="E18" s="5"/>
      <c r="F18" s="19">
        <v>56.33</v>
      </c>
      <c r="K18" s="5"/>
    </row>
    <row r="19" spans="1:11" x14ac:dyDescent="0.35">
      <c r="A19" s="9"/>
      <c r="B19" s="9"/>
      <c r="C19" s="24"/>
      <c r="D19" s="25"/>
      <c r="E19" s="5"/>
      <c r="F19" s="19"/>
    </row>
    <row r="20" spans="1:11" x14ac:dyDescent="0.35">
      <c r="A20" s="9" t="s">
        <v>6</v>
      </c>
      <c r="B20" s="12">
        <v>1</v>
      </c>
      <c r="C20" s="24">
        <v>113600</v>
      </c>
      <c r="D20" s="25">
        <f>'Template Copy'!$B$12/C20</f>
        <v>0.38633802816901408</v>
      </c>
      <c r="F20" s="19">
        <v>54.41</v>
      </c>
      <c r="K20" s="5"/>
    </row>
    <row r="21" spans="1:11" x14ac:dyDescent="0.35">
      <c r="A21" s="9" t="s">
        <v>14</v>
      </c>
      <c r="B21" s="12">
        <v>2</v>
      </c>
      <c r="C21" s="24">
        <v>117700</v>
      </c>
      <c r="D21" s="25">
        <f>'Template Copy'!$B$12/C21</f>
        <v>0.37288020390824128</v>
      </c>
      <c r="F21" s="19">
        <v>56.37</v>
      </c>
      <c r="K21" s="5"/>
    </row>
    <row r="22" spans="1:11" x14ac:dyDescent="0.35">
      <c r="A22" s="9"/>
      <c r="B22" s="12">
        <v>3</v>
      </c>
      <c r="C22" s="24">
        <v>122400</v>
      </c>
      <c r="D22" s="25">
        <f>'Template Copy'!$B$12/C22</f>
        <v>0.35856209150326795</v>
      </c>
      <c r="F22" s="19">
        <v>58.629999999999995</v>
      </c>
      <c r="K22" s="5"/>
    </row>
    <row r="23" spans="1:11" x14ac:dyDescent="0.35">
      <c r="A23" s="9"/>
      <c r="B23" s="12">
        <v>4</v>
      </c>
      <c r="C23" s="24">
        <v>125800</v>
      </c>
      <c r="D23" s="25">
        <f>'Template Copy'!$B$12/C23</f>
        <v>0.34887122416534183</v>
      </c>
      <c r="F23" s="19">
        <v>60.25</v>
      </c>
      <c r="K23" s="5"/>
    </row>
    <row r="24" spans="1:11" x14ac:dyDescent="0.35">
      <c r="A24" s="9"/>
      <c r="B24" s="12">
        <v>5</v>
      </c>
      <c r="C24" s="24">
        <v>130500</v>
      </c>
      <c r="D24" s="25">
        <f>'Template Copy'!$B$12/C24</f>
        <v>0.3363065134099617</v>
      </c>
      <c r="F24" s="19">
        <v>62.5</v>
      </c>
      <c r="K24" s="5"/>
    </row>
    <row r="25" spans="1:11" x14ac:dyDescent="0.35">
      <c r="A25" s="9"/>
      <c r="B25" s="9"/>
      <c r="C25" s="24"/>
      <c r="D25" s="25"/>
      <c r="F25" s="19"/>
    </row>
    <row r="26" spans="1:11" x14ac:dyDescent="0.35">
      <c r="A26" s="9" t="s">
        <v>14</v>
      </c>
      <c r="B26" s="12">
        <v>1</v>
      </c>
      <c r="C26" s="24">
        <v>125900</v>
      </c>
      <c r="D26" s="25">
        <f>'Template Copy'!$B$12/C26</f>
        <v>0.34859412231930104</v>
      </c>
      <c r="F26" s="19">
        <v>60.3</v>
      </c>
      <c r="K26" s="5"/>
    </row>
    <row r="27" spans="1:11" x14ac:dyDescent="0.35">
      <c r="A27" s="9"/>
      <c r="B27" s="12">
        <v>2</v>
      </c>
      <c r="C27" s="24">
        <v>130600</v>
      </c>
      <c r="D27" s="25">
        <f>'Template Copy'!$B$12/C27</f>
        <v>0.33604900459418069</v>
      </c>
      <c r="F27" s="19">
        <v>62.55</v>
      </c>
      <c r="K27" s="5"/>
    </row>
    <row r="28" spans="1:11" x14ac:dyDescent="0.35">
      <c r="A28" s="9"/>
      <c r="B28" s="12">
        <v>3</v>
      </c>
      <c r="C28" s="24">
        <v>138300</v>
      </c>
      <c r="D28" s="25">
        <f>'Template Copy'!$B$12/C28</f>
        <v>0.31733911785972524</v>
      </c>
      <c r="F28" s="19">
        <v>66.240000000000009</v>
      </c>
      <c r="K28" s="5"/>
    </row>
    <row r="29" spans="1:11" x14ac:dyDescent="0.35">
      <c r="A29" s="9"/>
      <c r="B29" s="12">
        <v>4</v>
      </c>
      <c r="C29" s="24">
        <v>148400</v>
      </c>
      <c r="D29" s="25">
        <f>'Template Copy'!$B$12/C29</f>
        <v>0.29574123989218326</v>
      </c>
      <c r="F29" s="19">
        <v>71.08</v>
      </c>
      <c r="K29" s="5"/>
    </row>
    <row r="30" spans="1:11" x14ac:dyDescent="0.35">
      <c r="A30" s="9"/>
      <c r="B30" s="12">
        <v>5</v>
      </c>
      <c r="C30" s="24">
        <v>159400</v>
      </c>
      <c r="D30" s="25">
        <f>'Template Copy'!$B$12/C30</f>
        <v>0.27533249686323713</v>
      </c>
      <c r="F30" s="19">
        <v>76.350000000000009</v>
      </c>
      <c r="K30" s="5"/>
    </row>
    <row r="31" spans="1:11" x14ac:dyDescent="0.35">
      <c r="A31" s="9"/>
      <c r="B31" s="12">
        <v>6</v>
      </c>
      <c r="C31" s="24">
        <v>171700</v>
      </c>
      <c r="D31" s="25">
        <f>'Template Copy'!$B$12/C31</f>
        <v>0.25560861968549797</v>
      </c>
      <c r="F31" s="19">
        <v>82.240000000000009</v>
      </c>
      <c r="K31" s="5"/>
    </row>
    <row r="32" spans="1:11" x14ac:dyDescent="0.35">
      <c r="A32" s="9"/>
      <c r="B32" s="12">
        <v>7</v>
      </c>
      <c r="C32" s="24">
        <v>183700</v>
      </c>
      <c r="D32" s="25">
        <f>'Template Copy'!$B$12/C32</f>
        <v>0.23891126837234622</v>
      </c>
      <c r="F32" s="19">
        <v>87.98</v>
      </c>
      <c r="K32" s="5"/>
    </row>
    <row r="33" spans="1:11" x14ac:dyDescent="0.35">
      <c r="A33" s="9"/>
      <c r="B33" s="12">
        <v>8</v>
      </c>
      <c r="C33" s="24">
        <v>196500</v>
      </c>
      <c r="D33" s="25">
        <f>'Template Copy'!$B$12/C33</f>
        <v>0.22334860050890584</v>
      </c>
      <c r="F33" s="19">
        <v>94.11</v>
      </c>
      <c r="K33" s="5"/>
    </row>
    <row r="34" spans="1:11" x14ac:dyDescent="0.35">
      <c r="A34" s="9"/>
      <c r="B34" s="12">
        <v>9</v>
      </c>
      <c r="C34" s="24">
        <v>213700</v>
      </c>
      <c r="D34" s="25">
        <f>'Template Copy'!$B$12/C34</f>
        <v>0.20537201684604586</v>
      </c>
      <c r="F34" s="19">
        <v>102.35000000000001</v>
      </c>
      <c r="K34" s="5"/>
    </row>
    <row r="35" spans="1:11" x14ac:dyDescent="0.35">
      <c r="D35" s="3"/>
    </row>
    <row r="36" spans="1:11" x14ac:dyDescent="0.35">
      <c r="A36" t="str">
        <f>'Template Copy'!$A$40</f>
        <v>Updated 5/29/2024</v>
      </c>
    </row>
    <row r="38" spans="1:11" x14ac:dyDescent="0.35">
      <c r="A38" s="41" t="s">
        <v>229</v>
      </c>
    </row>
  </sheetData>
  <hyperlinks>
    <hyperlink ref="A38" location="Intro!A1" display="Back to Intro" xr:uid="{00000000-0004-0000-1B00-000000000000}"/>
  </hyperlinks>
  <pageMargins left="0.75" right="0.75" top="1" bottom="1" header="0.5" footer="0.5"/>
  <pageSetup orientation="portrait" horizontalDpi="4294967292" verticalDpi="4294967292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/>
  </sheetPr>
  <dimension ref="A1:I42"/>
  <sheetViews>
    <sheetView zoomScale="125" zoomScaleNormal="125" zoomScalePageLayoutView="125" workbookViewId="0">
      <selection activeCell="C38" sqref="C38"/>
    </sheetView>
  </sheetViews>
  <sheetFormatPr defaultColWidth="11" defaultRowHeight="15.5" x14ac:dyDescent="0.35"/>
  <cols>
    <col min="1" max="1" width="19.58203125" customWidth="1"/>
    <col min="2" max="2" width="9.83203125" customWidth="1"/>
    <col min="3" max="3" width="17" customWidth="1"/>
    <col min="4" max="4" width="17.08203125" style="1" customWidth="1"/>
  </cols>
  <sheetData>
    <row r="1" spans="1:9" x14ac:dyDescent="0.35">
      <c r="A1" s="9" t="s">
        <v>335</v>
      </c>
    </row>
    <row r="2" spans="1:9" x14ac:dyDescent="0.35">
      <c r="A2" s="17" t="s">
        <v>336</v>
      </c>
    </row>
    <row r="3" spans="1:9" x14ac:dyDescent="0.35">
      <c r="A3" t="s">
        <v>337</v>
      </c>
    </row>
    <row r="4" spans="1:9" x14ac:dyDescent="0.35">
      <c r="A4" t="s">
        <v>338</v>
      </c>
    </row>
    <row r="5" spans="1:9" x14ac:dyDescent="0.35">
      <c r="A5" t="s">
        <v>342</v>
      </c>
    </row>
    <row r="6" spans="1:9" x14ac:dyDescent="0.35">
      <c r="A6" s="10" t="s">
        <v>21</v>
      </c>
    </row>
    <row r="7" spans="1:9" x14ac:dyDescent="0.35">
      <c r="A7" s="11" t="s">
        <v>24</v>
      </c>
    </row>
    <row r="8" spans="1:9" x14ac:dyDescent="0.35">
      <c r="A8" t="s">
        <v>343</v>
      </c>
      <c r="I8" t="s">
        <v>22</v>
      </c>
    </row>
    <row r="9" spans="1:9" x14ac:dyDescent="0.35">
      <c r="A9" t="s">
        <v>339</v>
      </c>
      <c r="I9" t="s">
        <v>23</v>
      </c>
    </row>
    <row r="11" spans="1:9" x14ac:dyDescent="0.35">
      <c r="A11" t="s">
        <v>199</v>
      </c>
      <c r="B11" s="8">
        <v>844</v>
      </c>
    </row>
    <row r="12" spans="1:9" x14ac:dyDescent="0.35">
      <c r="A12" t="s">
        <v>200</v>
      </c>
      <c r="B12" s="8">
        <v>43888</v>
      </c>
    </row>
    <row r="13" spans="1:9" x14ac:dyDescent="0.35">
      <c r="A13" t="s">
        <v>201</v>
      </c>
      <c r="B13" s="8">
        <f>ROUNDUP(B12/12,0)</f>
        <v>3658</v>
      </c>
    </row>
    <row r="14" spans="1:9" x14ac:dyDescent="0.35">
      <c r="A14" t="s">
        <v>202</v>
      </c>
      <c r="B14" s="8">
        <f>ROUNDUP(B12/9,0)</f>
        <v>4877</v>
      </c>
    </row>
    <row r="15" spans="1:9" x14ac:dyDescent="0.35">
      <c r="C15" s="7">
        <v>45474</v>
      </c>
      <c r="D15" s="1" t="s">
        <v>3</v>
      </c>
    </row>
    <row r="16" spans="1:9" x14ac:dyDescent="0.35">
      <c r="C16" s="1" t="s">
        <v>1</v>
      </c>
      <c r="D16" s="1" t="s">
        <v>2</v>
      </c>
    </row>
    <row r="17" spans="1:6" x14ac:dyDescent="0.35">
      <c r="B17" s="1"/>
      <c r="C17" s="1" t="s">
        <v>0</v>
      </c>
      <c r="D17" s="1" t="s">
        <v>340</v>
      </c>
    </row>
    <row r="18" spans="1:6" x14ac:dyDescent="0.35">
      <c r="B18" s="1"/>
      <c r="D18"/>
    </row>
    <row r="19" spans="1:6" x14ac:dyDescent="0.35">
      <c r="B19" s="1"/>
      <c r="C19" s="2"/>
      <c r="D19" s="3"/>
      <c r="E19" s="5"/>
      <c r="F19" s="6"/>
    </row>
    <row r="20" spans="1:6" x14ac:dyDescent="0.35">
      <c r="B20" s="1"/>
      <c r="C20" s="2"/>
      <c r="D20" s="3"/>
      <c r="E20" s="5"/>
    </row>
    <row r="21" spans="1:6" x14ac:dyDescent="0.35">
      <c r="B21" s="1"/>
      <c r="C21" s="2"/>
      <c r="D21" s="3"/>
      <c r="E21" s="5"/>
    </row>
    <row r="22" spans="1:6" x14ac:dyDescent="0.35">
      <c r="A22" t="s">
        <v>15</v>
      </c>
      <c r="C22" s="2"/>
      <c r="D22" s="3"/>
      <c r="E22" s="5"/>
    </row>
    <row r="23" spans="1:6" x14ac:dyDescent="0.35">
      <c r="A23" s="8">
        <v>100000</v>
      </c>
      <c r="B23" s="6">
        <f>$B$12/A23</f>
        <v>0.43887999999999999</v>
      </c>
      <c r="C23" s="2" t="s">
        <v>197</v>
      </c>
      <c r="D23" s="3"/>
      <c r="E23" s="5"/>
    </row>
    <row r="24" spans="1:6" x14ac:dyDescent="0.35">
      <c r="A24" s="8">
        <v>100000</v>
      </c>
      <c r="B24" s="6">
        <f>ROUNDUP($B$13/A24*9,4)</f>
        <v>0.32929999999999998</v>
      </c>
      <c r="C24" s="2" t="s">
        <v>198</v>
      </c>
      <c r="D24" s="3"/>
      <c r="E24" s="5"/>
    </row>
    <row r="25" spans="1:6" x14ac:dyDescent="0.35">
      <c r="C25" s="2"/>
      <c r="D25" s="3"/>
      <c r="E25" s="5"/>
    </row>
    <row r="26" spans="1:6" x14ac:dyDescent="0.35">
      <c r="A26" t="s">
        <v>191</v>
      </c>
      <c r="B26" s="1"/>
      <c r="C26" s="2"/>
      <c r="D26" s="3"/>
    </row>
    <row r="27" spans="1:6" x14ac:dyDescent="0.35">
      <c r="B27" s="12" t="s">
        <v>206</v>
      </c>
      <c r="C27" s="12" t="s">
        <v>205</v>
      </c>
    </row>
    <row r="28" spans="1:6" x14ac:dyDescent="0.35">
      <c r="B28" s="14">
        <v>45474</v>
      </c>
      <c r="C28" s="12" t="s">
        <v>2</v>
      </c>
      <c r="E28" s="12" t="s">
        <v>188</v>
      </c>
    </row>
    <row r="29" spans="1:6" x14ac:dyDescent="0.35">
      <c r="A29" s="12" t="s">
        <v>4</v>
      </c>
      <c r="B29" s="12" t="s">
        <v>1</v>
      </c>
      <c r="C29" s="12" t="s">
        <v>341</v>
      </c>
      <c r="E29" s="12" t="s">
        <v>187</v>
      </c>
    </row>
    <row r="30" spans="1:6" x14ac:dyDescent="0.35">
      <c r="B30" s="1"/>
      <c r="C30" s="2"/>
      <c r="D30" s="3"/>
    </row>
    <row r="31" spans="1:6" x14ac:dyDescent="0.35">
      <c r="A31" t="s">
        <v>192</v>
      </c>
      <c r="C31" s="2"/>
      <c r="D31" s="3"/>
    </row>
    <row r="32" spans="1:6" x14ac:dyDescent="0.35">
      <c r="B32" s="1"/>
      <c r="C32" s="2"/>
      <c r="D32" s="3"/>
    </row>
    <row r="33" spans="1:7" x14ac:dyDescent="0.35">
      <c r="B33" s="12" t="s">
        <v>206</v>
      </c>
      <c r="C33" s="13"/>
      <c r="D33" s="13"/>
      <c r="E33" s="12" t="s">
        <v>205</v>
      </c>
      <c r="F33" s="1"/>
    </row>
    <row r="34" spans="1:7" x14ac:dyDescent="0.35">
      <c r="B34" s="14">
        <v>45474</v>
      </c>
      <c r="C34" s="15" t="s">
        <v>32</v>
      </c>
      <c r="D34" s="16" t="s">
        <v>20</v>
      </c>
      <c r="E34" s="12" t="s">
        <v>2</v>
      </c>
      <c r="F34" s="1"/>
      <c r="G34" s="12" t="s">
        <v>188</v>
      </c>
    </row>
    <row r="35" spans="1:7" x14ac:dyDescent="0.35">
      <c r="A35" s="12" t="s">
        <v>4</v>
      </c>
      <c r="B35" s="12" t="s">
        <v>1</v>
      </c>
      <c r="C35" s="12" t="s">
        <v>19</v>
      </c>
      <c r="D35" s="12" t="s">
        <v>19</v>
      </c>
      <c r="E35" s="12" t="s">
        <v>344</v>
      </c>
      <c r="F35" s="1"/>
      <c r="G35" s="12" t="s">
        <v>187</v>
      </c>
    </row>
    <row r="36" spans="1:7" x14ac:dyDescent="0.35">
      <c r="B36" s="1"/>
      <c r="C36" s="2"/>
      <c r="D36" s="3"/>
    </row>
    <row r="37" spans="1:7" x14ac:dyDescent="0.35">
      <c r="B37" s="1"/>
      <c r="C37" s="2"/>
      <c r="D37" s="3"/>
    </row>
    <row r="38" spans="1:7" x14ac:dyDescent="0.35">
      <c r="B38" s="1"/>
      <c r="C38" s="2"/>
      <c r="D38" s="3"/>
    </row>
    <row r="39" spans="1:7" x14ac:dyDescent="0.35">
      <c r="B39" s="1"/>
      <c r="C39" s="2"/>
      <c r="D39" s="3"/>
    </row>
    <row r="40" spans="1:7" x14ac:dyDescent="0.35">
      <c r="A40" t="s">
        <v>352</v>
      </c>
      <c r="B40" s="1"/>
      <c r="C40" s="2"/>
      <c r="D40" s="3"/>
    </row>
    <row r="41" spans="1:7" x14ac:dyDescent="0.35">
      <c r="D41" s="3"/>
    </row>
    <row r="42" spans="1:7" x14ac:dyDescent="0.35">
      <c r="A42" s="41" t="s">
        <v>229</v>
      </c>
    </row>
  </sheetData>
  <hyperlinks>
    <hyperlink ref="A42" location="Intro!A1" display="Back to Intro" xr:uid="{00000000-0004-0000-1C00-000000000000}"/>
  </hyperlinks>
  <pageMargins left="0.75" right="0.75" top="1" bottom="1" header="0.5" footer="0.5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zoomScaleNormal="100" zoomScalePageLayoutView="125" workbookViewId="0">
      <selection activeCell="H12" sqref="H12"/>
    </sheetView>
  </sheetViews>
  <sheetFormatPr defaultColWidth="11" defaultRowHeight="15.5" x14ac:dyDescent="0.35"/>
  <cols>
    <col min="2" max="2" width="9.83203125" customWidth="1"/>
    <col min="3" max="3" width="16.33203125" customWidth="1"/>
    <col min="4" max="4" width="18.08203125" style="1" bestFit="1" customWidth="1"/>
    <col min="5" max="5" width="5.58203125" customWidth="1"/>
    <col min="6" max="6" width="11.58203125" customWidth="1"/>
  </cols>
  <sheetData>
    <row r="1" spans="1:7" x14ac:dyDescent="0.35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7" x14ac:dyDescent="0.35">
      <c r="A2" s="17" t="str">
        <f>'Template Copy'!A2</f>
        <v>Scales Effective 7/1/2024 - Threshold Effective 7/1/2024</v>
      </c>
      <c r="D2"/>
      <c r="E2" s="1"/>
    </row>
    <row r="3" spans="1:7" x14ac:dyDescent="0.35">
      <c r="A3" t="str">
        <f>'Template Copy'!A3</f>
        <v>For employees subject to the earnings test, FLSA status should be Non-Exempt unless weekly earnings ≥ $844</v>
      </c>
      <c r="D3"/>
      <c r="E3" s="1"/>
    </row>
    <row r="4" spans="1:7" x14ac:dyDescent="0.35">
      <c r="A4" t="str">
        <f>'Template Copy'!A4</f>
        <v>Annual Threshold Equivalent:  $43,888</v>
      </c>
      <c r="D4"/>
      <c r="E4" s="1"/>
    </row>
    <row r="5" spans="1:7" x14ac:dyDescent="0.35">
      <c r="A5" t="str">
        <f>'Template Copy'!A9</f>
        <v>The table below shows the minimum percentage of effort at each step that will produce annual earnings  ≥ $43,888.</v>
      </c>
    </row>
    <row r="6" spans="1:7" x14ac:dyDescent="0.35">
      <c r="A6" s="9" t="s">
        <v>276</v>
      </c>
    </row>
    <row r="7" spans="1:7" x14ac:dyDescent="0.35">
      <c r="A7" s="9" t="s">
        <v>277</v>
      </c>
    </row>
    <row r="9" spans="1:7" x14ac:dyDescent="0.35">
      <c r="A9" s="9"/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7" x14ac:dyDescent="0.35">
      <c r="A10" s="9"/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7" x14ac:dyDescent="0.35">
      <c r="A11" s="9" t="s">
        <v>7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7" x14ac:dyDescent="0.35">
      <c r="A12" s="9"/>
      <c r="B12" s="1"/>
      <c r="D12"/>
    </row>
    <row r="13" spans="1:7" x14ac:dyDescent="0.35">
      <c r="A13" s="9" t="s">
        <v>5</v>
      </c>
      <c r="B13" s="1">
        <v>1</v>
      </c>
      <c r="C13" s="24">
        <v>90200</v>
      </c>
      <c r="D13" s="25">
        <f>'Template Copy'!$B$12/C13</f>
        <v>0.48656319290465633</v>
      </c>
      <c r="F13" s="4">
        <v>43.199999999999996</v>
      </c>
      <c r="G13" s="6"/>
    </row>
    <row r="14" spans="1:7" x14ac:dyDescent="0.35">
      <c r="A14" s="9" t="s">
        <v>8</v>
      </c>
      <c r="B14" s="1">
        <v>2</v>
      </c>
      <c r="C14" s="24">
        <v>95700</v>
      </c>
      <c r="D14" s="25">
        <f>'Template Copy'!$B$12/C14</f>
        <v>0.45859979101358411</v>
      </c>
      <c r="F14" s="4">
        <v>45.839999999999996</v>
      </c>
      <c r="G14" s="6"/>
    </row>
    <row r="15" spans="1:7" x14ac:dyDescent="0.35">
      <c r="A15" s="9"/>
      <c r="B15" s="1">
        <v>3</v>
      </c>
      <c r="C15" s="24">
        <v>100900</v>
      </c>
      <c r="D15" s="25">
        <f>'Template Copy'!$B$12/C15</f>
        <v>0.43496531219028739</v>
      </c>
      <c r="F15" s="4">
        <v>48.33</v>
      </c>
      <c r="G15" s="6"/>
    </row>
    <row r="16" spans="1:7" x14ac:dyDescent="0.35">
      <c r="A16" s="9"/>
      <c r="B16" s="1">
        <v>4</v>
      </c>
      <c r="C16" s="24">
        <v>106600</v>
      </c>
      <c r="D16" s="25">
        <f>'Template Copy'!$B$12/C16</f>
        <v>0.41170731707317071</v>
      </c>
      <c r="F16" s="4">
        <v>51.059999999999995</v>
      </c>
      <c r="G16" s="6"/>
    </row>
    <row r="17" spans="1:7" x14ac:dyDescent="0.35">
      <c r="A17" s="9"/>
      <c r="B17" s="1">
        <v>5</v>
      </c>
      <c r="C17" s="24">
        <v>112100</v>
      </c>
      <c r="D17" s="25">
        <f>'Template Copy'!$B$12/C17</f>
        <v>0.39150758251561107</v>
      </c>
      <c r="F17" s="4">
        <v>53.69</v>
      </c>
      <c r="G17" s="6"/>
    </row>
    <row r="18" spans="1:7" x14ac:dyDescent="0.35">
      <c r="A18" s="9"/>
      <c r="B18" s="1">
        <v>6</v>
      </c>
      <c r="C18" s="24">
        <v>117900</v>
      </c>
      <c r="D18" s="25">
        <f>'Template Copy'!$B$12/C18</f>
        <v>0.37224766751484306</v>
      </c>
      <c r="F18" s="4">
        <v>56.47</v>
      </c>
      <c r="G18" s="6"/>
    </row>
    <row r="19" spans="1:7" x14ac:dyDescent="0.35">
      <c r="A19" s="9"/>
      <c r="C19" s="24"/>
      <c r="D19" s="25"/>
      <c r="F19" s="4"/>
      <c r="G19" s="6"/>
    </row>
    <row r="20" spans="1:7" x14ac:dyDescent="0.35">
      <c r="A20" s="9" t="s">
        <v>6</v>
      </c>
      <c r="B20" s="1">
        <v>1</v>
      </c>
      <c r="C20" s="24">
        <v>112200</v>
      </c>
      <c r="D20" s="25">
        <f>'Template Copy'!$B$12/C20</f>
        <v>0.39115864527629235</v>
      </c>
      <c r="F20" s="4">
        <v>53.739999999999995</v>
      </c>
      <c r="G20" s="6"/>
    </row>
    <row r="21" spans="1:7" x14ac:dyDescent="0.35">
      <c r="A21" s="9" t="s">
        <v>8</v>
      </c>
      <c r="B21" s="1">
        <v>2</v>
      </c>
      <c r="C21" s="24">
        <v>118000</v>
      </c>
      <c r="D21" s="25">
        <f>'Template Copy'!$B$12/C21</f>
        <v>0.37193220338983052</v>
      </c>
      <c r="F21" s="4">
        <v>56.519999999999996</v>
      </c>
      <c r="G21" s="6"/>
    </row>
    <row r="22" spans="1:7" x14ac:dyDescent="0.35">
      <c r="A22" s="9"/>
      <c r="B22" s="1">
        <v>3</v>
      </c>
      <c r="C22" s="24">
        <v>124200</v>
      </c>
      <c r="D22" s="25">
        <f>'Template Copy'!$B$12/C22</f>
        <v>0.35336553945249599</v>
      </c>
      <c r="F22" s="4">
        <v>59.489999999999995</v>
      </c>
      <c r="G22" s="6"/>
    </row>
    <row r="23" spans="1:7" x14ac:dyDescent="0.35">
      <c r="A23" s="9"/>
      <c r="B23" s="1">
        <v>4</v>
      </c>
      <c r="C23" s="24">
        <v>131600</v>
      </c>
      <c r="D23" s="25">
        <f>'Template Copy'!$B$12/C23</f>
        <v>0.33349544072948328</v>
      </c>
      <c r="F23" s="4">
        <v>63.03</v>
      </c>
      <c r="G23" s="6"/>
    </row>
    <row r="24" spans="1:7" x14ac:dyDescent="0.35">
      <c r="A24" s="9"/>
      <c r="B24" s="1">
        <v>5</v>
      </c>
      <c r="C24" s="24">
        <v>141700</v>
      </c>
      <c r="D24" s="25">
        <f>'Template Copy'!$B$12/C24</f>
        <v>0.30972477064220183</v>
      </c>
      <c r="F24" s="4">
        <v>67.87</v>
      </c>
      <c r="G24" s="6"/>
    </row>
    <row r="25" spans="1:7" x14ac:dyDescent="0.35">
      <c r="A25" s="9"/>
      <c r="C25" s="24"/>
      <c r="D25" s="25"/>
      <c r="F25" s="4"/>
      <c r="G25" s="6"/>
    </row>
    <row r="26" spans="1:7" x14ac:dyDescent="0.35">
      <c r="A26" s="9" t="s">
        <v>8</v>
      </c>
      <c r="B26" s="1">
        <v>1</v>
      </c>
      <c r="C26" s="24">
        <v>131700</v>
      </c>
      <c r="D26" s="25">
        <f>'Template Copy'!$B$12/C26</f>
        <v>0.33324221716021263</v>
      </c>
      <c r="F26" s="4">
        <v>63.08</v>
      </c>
      <c r="G26" s="6"/>
    </row>
    <row r="27" spans="1:7" x14ac:dyDescent="0.35">
      <c r="A27" s="9"/>
      <c r="B27" s="1">
        <v>2</v>
      </c>
      <c r="C27" s="24">
        <v>141800</v>
      </c>
      <c r="D27" s="25">
        <f>'Template Copy'!$B$12/C27</f>
        <v>0.30950634696755996</v>
      </c>
      <c r="F27" s="4">
        <v>67.92</v>
      </c>
      <c r="G27" s="6"/>
    </row>
    <row r="28" spans="1:7" x14ac:dyDescent="0.35">
      <c r="A28" s="9"/>
      <c r="B28" s="1">
        <v>3</v>
      </c>
      <c r="C28" s="24">
        <v>152600</v>
      </c>
      <c r="D28" s="25">
        <f>'Template Copy'!$B$12/C28</f>
        <v>0.28760157273918741</v>
      </c>
      <c r="F28" s="4">
        <v>73.09</v>
      </c>
      <c r="G28" s="6"/>
    </row>
    <row r="29" spans="1:7" x14ac:dyDescent="0.35">
      <c r="A29" s="9"/>
      <c r="B29" s="1">
        <v>4</v>
      </c>
      <c r="C29" s="24">
        <v>163900</v>
      </c>
      <c r="D29" s="25">
        <f>'Template Copy'!$B$12/C29</f>
        <v>0.26777303233679073</v>
      </c>
      <c r="F29" s="4">
        <v>78.5</v>
      </c>
      <c r="G29" s="6"/>
    </row>
    <row r="30" spans="1:7" x14ac:dyDescent="0.35">
      <c r="A30" s="9"/>
      <c r="B30" s="1">
        <v>5</v>
      </c>
      <c r="C30" s="24">
        <v>175900</v>
      </c>
      <c r="D30" s="25">
        <f>'Template Copy'!$B$12/C30</f>
        <v>0.24950540079590677</v>
      </c>
      <c r="F30" s="4">
        <v>84.25</v>
      </c>
      <c r="G30" s="6"/>
    </row>
    <row r="31" spans="1:7" x14ac:dyDescent="0.35">
      <c r="A31" s="9"/>
      <c r="B31" s="1">
        <v>6</v>
      </c>
      <c r="C31" s="24">
        <v>189700</v>
      </c>
      <c r="D31" s="25">
        <f>'Template Copy'!$B$12/C31</f>
        <v>0.23135477069056404</v>
      </c>
      <c r="F31" s="4">
        <v>90.86</v>
      </c>
      <c r="G31" s="6"/>
    </row>
    <row r="32" spans="1:7" x14ac:dyDescent="0.35">
      <c r="A32" s="9"/>
      <c r="B32" s="1">
        <v>7</v>
      </c>
      <c r="C32" s="24">
        <v>204700</v>
      </c>
      <c r="D32" s="25">
        <f>'Template Copy'!$B$12/C32</f>
        <v>0.21440156326331217</v>
      </c>
      <c r="F32" s="4">
        <v>98.04</v>
      </c>
      <c r="G32" s="6"/>
    </row>
    <row r="33" spans="1:7" x14ac:dyDescent="0.35">
      <c r="A33" s="9"/>
      <c r="B33" s="1">
        <v>8</v>
      </c>
      <c r="C33" s="24">
        <v>221400</v>
      </c>
      <c r="D33" s="25">
        <f>'Template Copy'!$B$12/C33</f>
        <v>0.19822944896115627</v>
      </c>
      <c r="F33" s="4">
        <v>106.04</v>
      </c>
      <c r="G33" s="6"/>
    </row>
    <row r="34" spans="1:7" x14ac:dyDescent="0.35">
      <c r="A34" s="9"/>
      <c r="B34" s="1">
        <v>9</v>
      </c>
      <c r="C34" s="24">
        <v>240000</v>
      </c>
      <c r="D34" s="25">
        <f>'Template Copy'!$B$12/C34</f>
        <v>0.18286666666666668</v>
      </c>
      <c r="F34" s="4">
        <v>114.95</v>
      </c>
      <c r="G34" s="6"/>
    </row>
    <row r="35" spans="1:7" x14ac:dyDescent="0.35">
      <c r="A35" s="9"/>
      <c r="D35" s="3"/>
    </row>
    <row r="36" spans="1:7" x14ac:dyDescent="0.35">
      <c r="A36" t="str">
        <f>'Template Copy'!$A$40</f>
        <v>Updated 5/29/2024</v>
      </c>
    </row>
    <row r="38" spans="1:7" x14ac:dyDescent="0.35">
      <c r="A38" s="41" t="s">
        <v>229</v>
      </c>
    </row>
  </sheetData>
  <hyperlinks>
    <hyperlink ref="A38" location="Intro!A1" display="Back to Intro" xr:uid="{00000000-0004-0000-0200-000000000000}"/>
  </hyperlinks>
  <pageMargins left="0.75" right="0.75" top="1" bottom="1" header="0.5" footer="0.5"/>
  <pageSetup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8"/>
  <sheetViews>
    <sheetView zoomScaleNormal="100" zoomScalePageLayoutView="125" workbookViewId="0">
      <selection activeCell="G13" sqref="G13"/>
    </sheetView>
  </sheetViews>
  <sheetFormatPr defaultColWidth="11" defaultRowHeight="15.5" x14ac:dyDescent="0.35"/>
  <cols>
    <col min="2" max="2" width="9.83203125" customWidth="1"/>
    <col min="3" max="3" width="16.33203125" customWidth="1"/>
    <col min="4" max="4" width="18.08203125" style="1" bestFit="1" customWidth="1"/>
    <col min="5" max="5" width="5.58203125" customWidth="1"/>
    <col min="6" max="6" width="11.58203125" customWidth="1"/>
  </cols>
  <sheetData>
    <row r="1" spans="1:11" x14ac:dyDescent="0.35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1" x14ac:dyDescent="0.35">
      <c r="A2" s="17" t="str">
        <f>'Template Copy'!A2</f>
        <v>Scales Effective 7/1/2024 - Threshold Effective 7/1/2024</v>
      </c>
      <c r="D2"/>
      <c r="E2" s="1"/>
    </row>
    <row r="3" spans="1:11" x14ac:dyDescent="0.35">
      <c r="A3" t="str">
        <f>'Template Copy'!A3</f>
        <v>For employees subject to the earnings test, FLSA status should be Non-Exempt unless weekly earnings ≥ $844</v>
      </c>
      <c r="D3"/>
      <c r="E3" s="1"/>
    </row>
    <row r="4" spans="1:11" x14ac:dyDescent="0.35">
      <c r="A4" t="str">
        <f>'Template Copy'!A4</f>
        <v>Annual Threshold Equivalent:  $43,888</v>
      </c>
      <c r="D4"/>
      <c r="E4" s="1"/>
    </row>
    <row r="5" spans="1:11" x14ac:dyDescent="0.35">
      <c r="A5" t="str">
        <f>'Template Copy'!A9</f>
        <v>The table below shows the minimum percentage of effort at each step that will produce annual earnings  ≥ $43,888.</v>
      </c>
    </row>
    <row r="6" spans="1:11" x14ac:dyDescent="0.35">
      <c r="A6" s="9" t="s">
        <v>278</v>
      </c>
    </row>
    <row r="7" spans="1:11" x14ac:dyDescent="0.35">
      <c r="A7" s="9" t="s">
        <v>279</v>
      </c>
    </row>
    <row r="9" spans="1:11" x14ac:dyDescent="0.35">
      <c r="A9" s="9"/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 x14ac:dyDescent="0.35">
      <c r="A10" s="9"/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 x14ac:dyDescent="0.35">
      <c r="A11" s="9" t="s">
        <v>7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 x14ac:dyDescent="0.35">
      <c r="A12" s="9"/>
      <c r="B12" s="1"/>
      <c r="D12"/>
    </row>
    <row r="13" spans="1:11" x14ac:dyDescent="0.35">
      <c r="A13" s="9" t="s">
        <v>5</v>
      </c>
      <c r="B13" s="1">
        <v>1</v>
      </c>
      <c r="C13" s="24">
        <v>122200</v>
      </c>
      <c r="D13" s="25">
        <f>'Template Copy'!$B$12/C13</f>
        <v>0.35914893617021276</v>
      </c>
      <c r="E13" s="19"/>
      <c r="F13" s="19">
        <v>58.53</v>
      </c>
      <c r="K13" s="5"/>
    </row>
    <row r="14" spans="1:11" x14ac:dyDescent="0.35">
      <c r="A14" s="9" t="s">
        <v>8</v>
      </c>
      <c r="B14" s="1">
        <v>2</v>
      </c>
      <c r="C14" s="24">
        <v>128300</v>
      </c>
      <c r="D14" s="25">
        <f>'Template Copy'!$B$12/C14</f>
        <v>0.34207326578332037</v>
      </c>
      <c r="E14" s="19"/>
      <c r="F14" s="19">
        <v>61.449999999999996</v>
      </c>
      <c r="K14" s="5"/>
    </row>
    <row r="15" spans="1:11" x14ac:dyDescent="0.35">
      <c r="A15" s="9"/>
      <c r="B15" s="1">
        <v>3</v>
      </c>
      <c r="C15" s="24">
        <v>134700</v>
      </c>
      <c r="D15" s="25">
        <f>'Template Copy'!$B$12/C15</f>
        <v>0.3258203414996288</v>
      </c>
      <c r="E15" s="19"/>
      <c r="F15" s="19">
        <v>64.52000000000001</v>
      </c>
      <c r="K15" s="5"/>
    </row>
    <row r="16" spans="1:11" x14ac:dyDescent="0.35">
      <c r="A16" s="9"/>
      <c r="B16" s="1">
        <v>4</v>
      </c>
      <c r="C16" s="24">
        <v>141800</v>
      </c>
      <c r="D16" s="25">
        <f>'Template Copy'!$B$12/C16</f>
        <v>0.30950634696755996</v>
      </c>
      <c r="E16" s="19"/>
      <c r="F16" s="19">
        <v>67.92</v>
      </c>
      <c r="K16" s="5"/>
    </row>
    <row r="17" spans="1:11" x14ac:dyDescent="0.35">
      <c r="A17" s="9"/>
      <c r="B17" s="1">
        <v>5</v>
      </c>
      <c r="C17" s="24">
        <v>147900</v>
      </c>
      <c r="D17" s="25">
        <f>'Template Copy'!$B$12/C17</f>
        <v>0.29674104124408385</v>
      </c>
      <c r="E17" s="19"/>
      <c r="F17" s="19">
        <v>70.84</v>
      </c>
      <c r="K17" s="5"/>
    </row>
    <row r="18" spans="1:11" x14ac:dyDescent="0.35">
      <c r="A18" s="9"/>
      <c r="B18" s="1">
        <v>6</v>
      </c>
      <c r="C18" s="24">
        <v>153400</v>
      </c>
      <c r="D18" s="25">
        <f>'Template Copy'!$B$12/C18</f>
        <v>0.28610169491525422</v>
      </c>
      <c r="E18" s="19"/>
      <c r="F18" s="19">
        <v>73.47</v>
      </c>
      <c r="K18" s="5"/>
    </row>
    <row r="19" spans="1:11" x14ac:dyDescent="0.35">
      <c r="A19" s="9"/>
      <c r="C19" s="24"/>
      <c r="D19" s="25"/>
      <c r="E19" s="19"/>
      <c r="F19" s="19"/>
    </row>
    <row r="20" spans="1:11" x14ac:dyDescent="0.35">
      <c r="A20" s="9" t="s">
        <v>6</v>
      </c>
      <c r="B20" s="1">
        <v>1</v>
      </c>
      <c r="C20" s="24">
        <v>148000</v>
      </c>
      <c r="D20" s="25">
        <f>'Template Copy'!$B$12/C20</f>
        <v>0.29654054054054052</v>
      </c>
      <c r="E20" s="26"/>
      <c r="F20" s="19">
        <v>70.89</v>
      </c>
      <c r="K20" s="5"/>
    </row>
    <row r="21" spans="1:11" x14ac:dyDescent="0.35">
      <c r="A21" s="9" t="s">
        <v>8</v>
      </c>
      <c r="B21" s="1">
        <v>2</v>
      </c>
      <c r="C21" s="24">
        <v>153500</v>
      </c>
      <c r="D21" s="25">
        <f>'Template Copy'!$B$12/C21</f>
        <v>0.2859153094462541</v>
      </c>
      <c r="E21" s="26"/>
      <c r="F21" s="19">
        <v>73.52000000000001</v>
      </c>
      <c r="K21" s="5"/>
    </row>
    <row r="22" spans="1:11" x14ac:dyDescent="0.35">
      <c r="A22" s="9"/>
      <c r="B22" s="1">
        <v>3</v>
      </c>
      <c r="C22" s="24">
        <v>159600</v>
      </c>
      <c r="D22" s="25">
        <f>'Template Copy'!$B$12/C22</f>
        <v>0.27498746867167922</v>
      </c>
      <c r="E22" s="26"/>
      <c r="F22" s="19">
        <v>76.440000000000012</v>
      </c>
      <c r="K22" s="5"/>
    </row>
    <row r="23" spans="1:11" x14ac:dyDescent="0.35">
      <c r="A23" s="9"/>
      <c r="B23" s="1">
        <v>4</v>
      </c>
      <c r="C23" s="24">
        <v>165300</v>
      </c>
      <c r="D23" s="25">
        <f>'Template Copy'!$B$12/C23</f>
        <v>0.26550514216575921</v>
      </c>
      <c r="E23" s="26"/>
      <c r="F23" s="19">
        <v>79.17</v>
      </c>
      <c r="K23" s="5"/>
    </row>
    <row r="24" spans="1:11" x14ac:dyDescent="0.35">
      <c r="A24" s="9"/>
      <c r="B24" s="1">
        <v>5</v>
      </c>
      <c r="C24" s="24">
        <v>171300</v>
      </c>
      <c r="D24" s="25">
        <f>'Template Copy'!$B$12/C24</f>
        <v>0.25620548744892002</v>
      </c>
      <c r="E24" s="26"/>
      <c r="F24" s="19">
        <v>82.050000000000011</v>
      </c>
      <c r="K24" s="5"/>
    </row>
    <row r="25" spans="1:11" x14ac:dyDescent="0.35">
      <c r="A25" s="9"/>
      <c r="C25" s="24"/>
      <c r="D25" s="25"/>
      <c r="E25" s="26"/>
      <c r="F25" s="19"/>
    </row>
    <row r="26" spans="1:11" x14ac:dyDescent="0.35">
      <c r="A26" s="9" t="s">
        <v>8</v>
      </c>
      <c r="B26" s="1">
        <v>1</v>
      </c>
      <c r="C26" s="24">
        <v>165400</v>
      </c>
      <c r="D26" s="25">
        <f>'Template Copy'!$B$12/C26</f>
        <v>0.26534461910519952</v>
      </c>
      <c r="E26" s="26"/>
      <c r="F26" s="19">
        <v>79.22</v>
      </c>
      <c r="K26" s="5"/>
    </row>
    <row r="27" spans="1:11" x14ac:dyDescent="0.35">
      <c r="A27" s="9"/>
      <c r="B27" s="1">
        <v>2</v>
      </c>
      <c r="C27" s="24">
        <v>171400</v>
      </c>
      <c r="D27" s="25">
        <f>'Template Copy'!$B$12/C27</f>
        <v>0.25605600933488915</v>
      </c>
      <c r="E27" s="26"/>
      <c r="F27" s="19">
        <v>82.09</v>
      </c>
      <c r="K27" s="5"/>
    </row>
    <row r="28" spans="1:11" x14ac:dyDescent="0.35">
      <c r="A28" s="9"/>
      <c r="B28" s="1">
        <v>3</v>
      </c>
      <c r="C28" s="24">
        <v>180100</v>
      </c>
      <c r="D28" s="25">
        <f>'Template Copy'!$B$12/C28</f>
        <v>0.24368684064408661</v>
      </c>
      <c r="E28" s="26"/>
      <c r="F28" s="19">
        <v>86.26</v>
      </c>
      <c r="K28" s="5"/>
    </row>
    <row r="29" spans="1:11" x14ac:dyDescent="0.35">
      <c r="A29" s="9"/>
      <c r="B29" s="1">
        <v>4</v>
      </c>
      <c r="C29" s="24">
        <v>190400</v>
      </c>
      <c r="D29" s="25">
        <f>'Template Copy'!$B$12/C29</f>
        <v>0.23050420168067226</v>
      </c>
      <c r="E29" s="26"/>
      <c r="F29" s="19">
        <v>91.190000000000012</v>
      </c>
      <c r="K29" s="5"/>
    </row>
    <row r="30" spans="1:11" x14ac:dyDescent="0.35">
      <c r="A30" s="9"/>
      <c r="B30" s="1">
        <v>5</v>
      </c>
      <c r="C30" s="24">
        <v>201100</v>
      </c>
      <c r="D30" s="25">
        <f>'Template Copy'!$B$12/C30</f>
        <v>0.21823968175037295</v>
      </c>
      <c r="E30" s="26"/>
      <c r="F30" s="19">
        <v>96.320000000000007</v>
      </c>
      <c r="K30" s="5"/>
    </row>
    <row r="31" spans="1:11" x14ac:dyDescent="0.35">
      <c r="A31" s="9"/>
      <c r="B31" s="1">
        <v>6</v>
      </c>
      <c r="C31" s="24">
        <v>215800</v>
      </c>
      <c r="D31" s="25">
        <f>'Template Copy'!$B$12/C31</f>
        <v>0.20337349397590362</v>
      </c>
      <c r="E31" s="26"/>
      <c r="F31" s="19">
        <v>103.36</v>
      </c>
      <c r="K31" s="5"/>
    </row>
    <row r="32" spans="1:11" x14ac:dyDescent="0.35">
      <c r="A32" s="9"/>
      <c r="B32" s="1">
        <v>7</v>
      </c>
      <c r="C32" s="24">
        <v>231300</v>
      </c>
      <c r="D32" s="25">
        <f>'Template Copy'!$B$12/C32</f>
        <v>0.18974492001729357</v>
      </c>
      <c r="E32" s="26"/>
      <c r="F32" s="19">
        <v>110.78</v>
      </c>
      <c r="K32" s="5"/>
    </row>
    <row r="33" spans="1:11" x14ac:dyDescent="0.35">
      <c r="A33" s="9"/>
      <c r="B33" s="1">
        <v>8</v>
      </c>
      <c r="C33" s="24">
        <v>247500</v>
      </c>
      <c r="D33" s="25">
        <f>'Template Copy'!$B$12/C33</f>
        <v>0.17732525252525252</v>
      </c>
      <c r="E33" s="26"/>
      <c r="F33" s="19">
        <v>118.54</v>
      </c>
      <c r="K33" s="5"/>
    </row>
    <row r="34" spans="1:11" x14ac:dyDescent="0.35">
      <c r="A34" s="9"/>
      <c r="B34" s="1">
        <v>9</v>
      </c>
      <c r="C34" s="24">
        <v>267400</v>
      </c>
      <c r="D34" s="25">
        <f>'Template Copy'!$B$12/C34</f>
        <v>0.16412864622288706</v>
      </c>
      <c r="E34" s="26"/>
      <c r="F34" s="19">
        <v>128.07</v>
      </c>
      <c r="K34" s="5"/>
    </row>
    <row r="35" spans="1:11" x14ac:dyDescent="0.35">
      <c r="D35" s="3"/>
    </row>
    <row r="36" spans="1:11" x14ac:dyDescent="0.35">
      <c r="A36" t="str">
        <f>'Template Copy'!$A$40</f>
        <v>Updated 5/29/2024</v>
      </c>
    </row>
    <row r="38" spans="1:11" x14ac:dyDescent="0.35">
      <c r="A38" s="41" t="s">
        <v>229</v>
      </c>
    </row>
  </sheetData>
  <hyperlinks>
    <hyperlink ref="A38" location="Intro!A1" display="Back to Intro" xr:uid="{00000000-0004-0000-0300-000000000000}"/>
  </hyperlinks>
  <pageMargins left="0.75" right="0.75" top="1" bottom="1" header="0.5" footer="0.5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8"/>
  <sheetViews>
    <sheetView zoomScaleNormal="100" zoomScalePageLayoutView="125" workbookViewId="0">
      <selection activeCell="G20" sqref="G20"/>
    </sheetView>
  </sheetViews>
  <sheetFormatPr defaultColWidth="11" defaultRowHeight="15.5" x14ac:dyDescent="0.35"/>
  <cols>
    <col min="2" max="2" width="9.83203125" customWidth="1"/>
    <col min="3" max="3" width="16.33203125" customWidth="1"/>
    <col min="4" max="4" width="18.08203125" style="1" bestFit="1" customWidth="1"/>
    <col min="5" max="5" width="5.58203125" customWidth="1"/>
    <col min="6" max="6" width="11.58203125" customWidth="1"/>
  </cols>
  <sheetData>
    <row r="1" spans="1:11" x14ac:dyDescent="0.35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1" x14ac:dyDescent="0.35">
      <c r="A2" s="17" t="str">
        <f>'Template Copy'!A2</f>
        <v>Scales Effective 7/1/2024 - Threshold Effective 7/1/2024</v>
      </c>
      <c r="D2"/>
      <c r="E2" s="1"/>
    </row>
    <row r="3" spans="1:11" x14ac:dyDescent="0.35">
      <c r="A3" t="str">
        <f>'Template Copy'!A3</f>
        <v>For employees subject to the earnings test, FLSA status should be Non-Exempt unless weekly earnings ≥ $844</v>
      </c>
      <c r="D3"/>
      <c r="E3" s="1"/>
    </row>
    <row r="4" spans="1:11" x14ac:dyDescent="0.35">
      <c r="A4" t="str">
        <f>'Template Copy'!A4</f>
        <v>Annual Threshold Equivalent:  $43,888</v>
      </c>
      <c r="D4"/>
      <c r="E4" s="1"/>
    </row>
    <row r="5" spans="1:11" x14ac:dyDescent="0.35">
      <c r="A5" t="str">
        <f>'Template Copy'!A9</f>
        <v>The table below shows the minimum percentage of effort at each step that will produce annual earnings  ≥ $43,888.</v>
      </c>
    </row>
    <row r="6" spans="1:11" x14ac:dyDescent="0.35">
      <c r="A6" s="9" t="s">
        <v>280</v>
      </c>
    </row>
    <row r="7" spans="1:11" x14ac:dyDescent="0.35">
      <c r="A7" s="9" t="s">
        <v>281</v>
      </c>
    </row>
    <row r="9" spans="1:11" x14ac:dyDescent="0.35">
      <c r="A9" s="9"/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 x14ac:dyDescent="0.35">
      <c r="A10" s="9"/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 x14ac:dyDescent="0.35">
      <c r="A11" s="9" t="s">
        <v>7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 x14ac:dyDescent="0.35">
      <c r="A12" s="9"/>
      <c r="B12" s="1"/>
      <c r="D12"/>
    </row>
    <row r="13" spans="1:11" x14ac:dyDescent="0.35">
      <c r="A13" s="9" t="s">
        <v>5</v>
      </c>
      <c r="B13" s="1">
        <v>1</v>
      </c>
      <c r="C13" s="24">
        <v>120000</v>
      </c>
      <c r="D13" s="25">
        <f>'Template Copy'!$B$12/C13</f>
        <v>0.36573333333333335</v>
      </c>
      <c r="E13" s="19"/>
      <c r="F13" s="19">
        <v>57.48</v>
      </c>
      <c r="K13" s="5"/>
    </row>
    <row r="14" spans="1:11" x14ac:dyDescent="0.35">
      <c r="A14" s="9" t="s">
        <v>8</v>
      </c>
      <c r="B14" s="1">
        <v>2</v>
      </c>
      <c r="C14" s="24">
        <v>126000</v>
      </c>
      <c r="D14" s="25">
        <f>'Template Copy'!$B$12/C14</f>
        <v>0.3483174603174603</v>
      </c>
      <c r="E14" s="19"/>
      <c r="F14" s="19">
        <v>60.35</v>
      </c>
      <c r="K14" s="5"/>
    </row>
    <row r="15" spans="1:11" x14ac:dyDescent="0.35">
      <c r="A15" s="9"/>
      <c r="B15" s="1">
        <v>3</v>
      </c>
      <c r="C15" s="24">
        <v>132400</v>
      </c>
      <c r="D15" s="25">
        <f>'Template Copy'!$B$12/C15</f>
        <v>0.33148036253776436</v>
      </c>
      <c r="E15" s="19"/>
      <c r="F15" s="19">
        <v>63.41</v>
      </c>
      <c r="K15" s="5"/>
    </row>
    <row r="16" spans="1:11" x14ac:dyDescent="0.35">
      <c r="A16" s="9"/>
      <c r="B16" s="1">
        <v>4</v>
      </c>
      <c r="C16" s="24">
        <v>139400</v>
      </c>
      <c r="D16" s="25">
        <f>'Template Copy'!$B$12/C16</f>
        <v>0.31483500717360113</v>
      </c>
      <c r="E16" s="19"/>
      <c r="F16" s="19">
        <v>66.77000000000001</v>
      </c>
      <c r="K16" s="5"/>
    </row>
    <row r="17" spans="1:11" x14ac:dyDescent="0.35">
      <c r="A17" s="9"/>
      <c r="B17" s="1">
        <v>5</v>
      </c>
      <c r="C17" s="24">
        <v>145400</v>
      </c>
      <c r="D17" s="25">
        <f>'Template Copy'!$B$12/C17</f>
        <v>0.30184319119669878</v>
      </c>
      <c r="E17" s="19"/>
      <c r="F17" s="19">
        <v>69.64</v>
      </c>
      <c r="K17" s="5"/>
    </row>
    <row r="18" spans="1:11" x14ac:dyDescent="0.35">
      <c r="A18" s="9"/>
      <c r="B18" s="1">
        <v>6</v>
      </c>
      <c r="C18" s="24">
        <v>150700</v>
      </c>
      <c r="D18" s="25">
        <f>'Template Copy'!$B$12/C18</f>
        <v>0.29122760451227603</v>
      </c>
      <c r="E18" s="19"/>
      <c r="F18" s="19">
        <v>72.180000000000007</v>
      </c>
      <c r="K18" s="5"/>
    </row>
    <row r="19" spans="1:11" x14ac:dyDescent="0.35">
      <c r="A19" s="9"/>
      <c r="C19" s="24"/>
      <c r="D19" s="25"/>
      <c r="E19" s="19"/>
      <c r="F19" s="19"/>
    </row>
    <row r="20" spans="1:11" x14ac:dyDescent="0.35">
      <c r="A20" s="9" t="s">
        <v>6</v>
      </c>
      <c r="B20" s="1">
        <v>1</v>
      </c>
      <c r="C20" s="24">
        <v>145500</v>
      </c>
      <c r="D20" s="25">
        <f>'Template Copy'!$B$12/C20</f>
        <v>0.3016357388316151</v>
      </c>
      <c r="E20" s="26"/>
      <c r="F20" s="19">
        <v>69.690000000000012</v>
      </c>
      <c r="K20" s="5"/>
    </row>
    <row r="21" spans="1:11" x14ac:dyDescent="0.35">
      <c r="A21" s="9" t="s">
        <v>8</v>
      </c>
      <c r="B21" s="1">
        <v>2</v>
      </c>
      <c r="C21" s="24">
        <v>150800</v>
      </c>
      <c r="D21" s="25">
        <f>'Template Copy'!$B$12/C21</f>
        <v>0.29103448275862071</v>
      </c>
      <c r="E21" s="26"/>
      <c r="F21" s="19">
        <v>72.23</v>
      </c>
      <c r="K21" s="5"/>
    </row>
    <row r="22" spans="1:11" x14ac:dyDescent="0.35">
      <c r="A22" s="9"/>
      <c r="B22" s="1">
        <v>3</v>
      </c>
      <c r="C22" s="24">
        <v>156900</v>
      </c>
      <c r="D22" s="25">
        <f>'Template Copy'!$B$12/C22</f>
        <v>0.27971956660293179</v>
      </c>
      <c r="E22" s="26"/>
      <c r="F22" s="19">
        <v>75.150000000000006</v>
      </c>
      <c r="K22" s="5"/>
    </row>
    <row r="23" spans="1:11" x14ac:dyDescent="0.35">
      <c r="A23" s="9"/>
      <c r="B23" s="1">
        <v>4</v>
      </c>
      <c r="C23" s="24">
        <v>162400</v>
      </c>
      <c r="D23" s="25">
        <f>'Template Copy'!$B$12/C23</f>
        <v>0.27024630541871919</v>
      </c>
      <c r="E23" s="26"/>
      <c r="F23" s="19">
        <v>77.78</v>
      </c>
      <c r="K23" s="5"/>
    </row>
    <row r="24" spans="1:11" x14ac:dyDescent="0.35">
      <c r="A24" s="9"/>
      <c r="B24" s="1">
        <v>5</v>
      </c>
      <c r="C24" s="24">
        <v>168300</v>
      </c>
      <c r="D24" s="25">
        <f>'Template Copy'!$B$12/C24</f>
        <v>0.26077243018419488</v>
      </c>
      <c r="E24" s="26"/>
      <c r="F24" s="19">
        <v>80.61</v>
      </c>
      <c r="K24" s="5"/>
    </row>
    <row r="25" spans="1:11" x14ac:dyDescent="0.35">
      <c r="A25" s="9"/>
      <c r="C25" s="24"/>
      <c r="D25" s="25"/>
      <c r="E25" s="26"/>
      <c r="F25" s="19"/>
    </row>
    <row r="26" spans="1:11" x14ac:dyDescent="0.35">
      <c r="A26" s="9" t="s">
        <v>8</v>
      </c>
      <c r="B26" s="1">
        <v>1</v>
      </c>
      <c r="C26" s="24">
        <v>162500</v>
      </c>
      <c r="D26" s="25">
        <f>'Template Copy'!$B$12/C26</f>
        <v>0.27007999999999999</v>
      </c>
      <c r="E26" s="26"/>
      <c r="F26" s="19">
        <v>77.83</v>
      </c>
      <c r="K26" s="5"/>
    </row>
    <row r="27" spans="1:11" x14ac:dyDescent="0.35">
      <c r="A27" s="9"/>
      <c r="B27" s="1">
        <v>2</v>
      </c>
      <c r="C27" s="24">
        <v>168400</v>
      </c>
      <c r="D27" s="25">
        <f>'Template Copy'!$B$12/C27</f>
        <v>0.26061757719714962</v>
      </c>
      <c r="E27" s="26"/>
      <c r="F27" s="19">
        <v>80.660000000000011</v>
      </c>
      <c r="K27" s="5"/>
    </row>
    <row r="28" spans="1:11" x14ac:dyDescent="0.35">
      <c r="A28" s="9"/>
      <c r="B28" s="1">
        <v>3</v>
      </c>
      <c r="C28" s="24">
        <v>177000</v>
      </c>
      <c r="D28" s="25">
        <f>'Template Copy'!$B$12/C28</f>
        <v>0.247954802259887</v>
      </c>
      <c r="E28" s="26"/>
      <c r="F28" s="19">
        <v>84.78</v>
      </c>
      <c r="K28" s="5"/>
    </row>
    <row r="29" spans="1:11" x14ac:dyDescent="0.35">
      <c r="A29" s="9"/>
      <c r="B29" s="1">
        <v>4</v>
      </c>
      <c r="C29" s="24">
        <v>187100</v>
      </c>
      <c r="D29" s="25">
        <f>'Template Copy'!$B$12/C29</f>
        <v>0.23456974879743453</v>
      </c>
      <c r="E29" s="26"/>
      <c r="F29" s="19">
        <v>89.61</v>
      </c>
      <c r="K29" s="5"/>
    </row>
    <row r="30" spans="1:11" x14ac:dyDescent="0.35">
      <c r="A30" s="9"/>
      <c r="B30" s="1">
        <v>5</v>
      </c>
      <c r="C30" s="24">
        <v>197700</v>
      </c>
      <c r="D30" s="25">
        <f>'Template Copy'!$B$12/C30</f>
        <v>0.22199291856348002</v>
      </c>
      <c r="E30" s="26"/>
      <c r="F30" s="19">
        <v>94.690000000000012</v>
      </c>
      <c r="K30" s="5"/>
    </row>
    <row r="31" spans="1:11" x14ac:dyDescent="0.35">
      <c r="A31" s="9"/>
      <c r="B31" s="1">
        <v>6</v>
      </c>
      <c r="C31" s="24">
        <v>212100</v>
      </c>
      <c r="D31" s="25">
        <f>'Template Copy'!$B$12/C31</f>
        <v>0.20692126355492693</v>
      </c>
      <c r="E31" s="26"/>
      <c r="F31" s="19">
        <v>101.59</v>
      </c>
      <c r="K31" s="5"/>
    </row>
    <row r="32" spans="1:11" x14ac:dyDescent="0.35">
      <c r="A32" s="9"/>
      <c r="B32" s="1">
        <v>7</v>
      </c>
      <c r="C32" s="24">
        <v>227300</v>
      </c>
      <c r="D32" s="25">
        <f>'Template Copy'!$B$12/C32</f>
        <v>0.19308402991641002</v>
      </c>
      <c r="E32" s="26"/>
      <c r="F32" s="19">
        <v>108.87</v>
      </c>
      <c r="K32" s="5"/>
    </row>
    <row r="33" spans="1:11" x14ac:dyDescent="0.35">
      <c r="A33" s="9"/>
      <c r="B33" s="1">
        <v>8</v>
      </c>
      <c r="C33" s="24">
        <v>243300</v>
      </c>
      <c r="D33" s="25">
        <f>'Template Copy'!$B$12/C33</f>
        <v>0.18038635429510891</v>
      </c>
      <c r="E33" s="26"/>
      <c r="F33" s="19">
        <v>116.53</v>
      </c>
      <c r="K33" s="5"/>
    </row>
    <row r="34" spans="1:11" x14ac:dyDescent="0.35">
      <c r="A34" s="9"/>
      <c r="B34" s="1">
        <v>9</v>
      </c>
      <c r="C34" s="24">
        <v>262800</v>
      </c>
      <c r="D34" s="25">
        <f>'Template Copy'!$B$12/C34</f>
        <v>0.16700152207001523</v>
      </c>
      <c r="E34" s="26"/>
      <c r="F34" s="19">
        <v>125.87</v>
      </c>
      <c r="K34" s="5"/>
    </row>
    <row r="35" spans="1:11" x14ac:dyDescent="0.35">
      <c r="D35" s="3"/>
    </row>
    <row r="36" spans="1:11" x14ac:dyDescent="0.35">
      <c r="A36" t="str">
        <f>'Template Copy'!$A$40</f>
        <v>Updated 5/29/2024</v>
      </c>
    </row>
    <row r="38" spans="1:11" x14ac:dyDescent="0.35">
      <c r="A38" s="41" t="s">
        <v>229</v>
      </c>
    </row>
  </sheetData>
  <hyperlinks>
    <hyperlink ref="A38" location="Intro!A1" display="Back to Intro" xr:uid="{00000000-0004-0000-0400-000000000000}"/>
  </hyperlinks>
  <pageMargins left="0.75" right="0.75" top="1" bottom="1" header="0.5" footer="0.5"/>
  <pageSetup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zoomScale="110" zoomScaleNormal="110" zoomScalePageLayoutView="125" workbookViewId="0">
      <selection activeCell="F13" sqref="F13"/>
    </sheetView>
  </sheetViews>
  <sheetFormatPr defaultColWidth="11" defaultRowHeight="15.5" x14ac:dyDescent="0.35"/>
  <cols>
    <col min="1" max="1" width="21.5" customWidth="1"/>
    <col min="2" max="2" width="18.5" bestFit="1" customWidth="1"/>
    <col min="3" max="3" width="17" customWidth="1"/>
    <col min="4" max="4" width="5.58203125" style="1" customWidth="1"/>
    <col min="5" max="5" width="11.58203125" customWidth="1"/>
    <col min="6" max="6" width="18.58203125" bestFit="1" customWidth="1"/>
  </cols>
  <sheetData>
    <row r="1" spans="1:10" x14ac:dyDescent="0.35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 x14ac:dyDescent="0.35">
      <c r="A2" s="17" t="s">
        <v>353</v>
      </c>
      <c r="D2"/>
      <c r="E2" s="1"/>
    </row>
    <row r="3" spans="1:10" x14ac:dyDescent="0.35">
      <c r="A3" t="str">
        <f>'Template Copy'!A3</f>
        <v>For employees subject to the earnings test, FLSA status should be Non-Exempt unless weekly earnings ≥ $844</v>
      </c>
      <c r="D3"/>
      <c r="E3" s="1"/>
    </row>
    <row r="4" spans="1:10" x14ac:dyDescent="0.35">
      <c r="A4" t="str">
        <f>'Template Copy'!A4</f>
        <v>Annual Threshold Equivalent:  $43,888</v>
      </c>
      <c r="D4"/>
      <c r="E4" s="1"/>
    </row>
    <row r="5" spans="1:10" x14ac:dyDescent="0.35">
      <c r="A5" t="str">
        <f>'Template Copy'!A9</f>
        <v>The table below shows the minimum percentage of effort at each step that will produce annual earnings  ≥ $43,888.</v>
      </c>
    </row>
    <row r="6" spans="1:10" x14ac:dyDescent="0.35">
      <c r="A6" s="9" t="s">
        <v>209</v>
      </c>
    </row>
    <row r="7" spans="1:10" x14ac:dyDescent="0.35">
      <c r="A7" s="9" t="s">
        <v>210</v>
      </c>
    </row>
    <row r="8" spans="1:10" x14ac:dyDescent="0.35">
      <c r="A8" s="9" t="s">
        <v>211</v>
      </c>
    </row>
    <row r="9" spans="1:10" x14ac:dyDescent="0.35">
      <c r="A9" s="9"/>
    </row>
    <row r="10" spans="1:10" x14ac:dyDescent="0.35">
      <c r="A10" s="9"/>
      <c r="B10" s="12" t="s">
        <v>216</v>
      </c>
    </row>
    <row r="11" spans="1:10" x14ac:dyDescent="0.35">
      <c r="A11" s="36" t="s">
        <v>212</v>
      </c>
      <c r="B11" s="12" t="s">
        <v>215</v>
      </c>
      <c r="C11" s="12" t="str">
        <f>'Template Copy'!$C$27</f>
        <v>Minimum Part-Time</v>
      </c>
    </row>
    <row r="12" spans="1:10" x14ac:dyDescent="0.35">
      <c r="A12" s="36" t="s">
        <v>213</v>
      </c>
      <c r="B12" s="73">
        <v>45566</v>
      </c>
      <c r="C12" s="12" t="str">
        <f>'Template Copy'!$C$28</f>
        <v>% Effort</v>
      </c>
      <c r="E12" s="12" t="str">
        <f>'Template Copy'!$E$28</f>
        <v>Non-Exempt</v>
      </c>
    </row>
    <row r="13" spans="1:10" x14ac:dyDescent="0.35">
      <c r="A13" s="36" t="s">
        <v>214</v>
      </c>
      <c r="B13" s="12" t="str">
        <f>'Template Copy'!$B$29</f>
        <v>Annual</v>
      </c>
      <c r="C13" s="12" t="str">
        <f>'Template Copy'!$C$29</f>
        <v xml:space="preserve"> ≥ $43,888/Yr.</v>
      </c>
      <c r="E13" s="12" t="str">
        <f>'Template Copy'!$E$29</f>
        <v>Hourly Rate</v>
      </c>
    </row>
    <row r="15" spans="1:10" x14ac:dyDescent="0.35">
      <c r="A15" s="37" t="s">
        <v>221</v>
      </c>
      <c r="B15" s="24">
        <v>66737</v>
      </c>
      <c r="C15" s="25">
        <f>'Template Copy'!$B$12/B15</f>
        <v>0.65762620435440611</v>
      </c>
      <c r="D15" s="4"/>
      <c r="E15" s="19">
        <v>31.970000000000002</v>
      </c>
      <c r="J15" s="5"/>
    </row>
    <row r="16" spans="1:10" x14ac:dyDescent="0.35">
      <c r="A16" s="37" t="s">
        <v>217</v>
      </c>
      <c r="B16" s="24">
        <v>69209</v>
      </c>
      <c r="C16" s="25">
        <f>'Template Copy'!$B$12/B16</f>
        <v>0.63413717869063269</v>
      </c>
      <c r="E16" s="19">
        <v>33.15</v>
      </c>
      <c r="J16" s="5"/>
    </row>
    <row r="17" spans="1:10" x14ac:dyDescent="0.35">
      <c r="A17" s="37" t="s">
        <v>218</v>
      </c>
      <c r="B17" s="24">
        <v>71769</v>
      </c>
      <c r="C17" s="25">
        <f>'Template Copy'!$B$12/B17</f>
        <v>0.61151750755897394</v>
      </c>
      <c r="E17" s="19">
        <v>34.379999999999995</v>
      </c>
      <c r="J17" s="5"/>
    </row>
    <row r="18" spans="1:10" x14ac:dyDescent="0.35">
      <c r="A18" s="37" t="s">
        <v>219</v>
      </c>
      <c r="B18" s="24">
        <v>74425</v>
      </c>
      <c r="C18" s="25">
        <f>'Template Copy'!$B$12/B18</f>
        <v>0.58969432314410475</v>
      </c>
      <c r="E18" s="19">
        <v>35.65</v>
      </c>
      <c r="J18" s="5"/>
    </row>
    <row r="19" spans="1:10" x14ac:dyDescent="0.35">
      <c r="A19" s="37" t="s">
        <v>220</v>
      </c>
      <c r="B19" s="24">
        <v>77179</v>
      </c>
      <c r="C19" s="25">
        <f>'Template Copy'!$B$12/B19</f>
        <v>0.56865209448165954</v>
      </c>
      <c r="E19" s="19">
        <v>36.97</v>
      </c>
      <c r="J19" s="5"/>
    </row>
    <row r="20" spans="1:10" x14ac:dyDescent="0.35">
      <c r="A20" s="37" t="s">
        <v>222</v>
      </c>
      <c r="B20" s="24">
        <v>80034</v>
      </c>
      <c r="C20" s="25">
        <f>'Template Copy'!$B$12/B20</f>
        <v>0.54836694404877928</v>
      </c>
      <c r="E20" s="19">
        <v>38.339999999999996</v>
      </c>
      <c r="J20" s="5"/>
    </row>
    <row r="21" spans="1:10" x14ac:dyDescent="0.35">
      <c r="A21" s="37"/>
      <c r="B21" s="24"/>
      <c r="C21" s="25"/>
      <c r="E21" s="19"/>
    </row>
    <row r="22" spans="1:10" x14ac:dyDescent="0.35">
      <c r="A22" s="37" t="s">
        <v>223</v>
      </c>
      <c r="B22" s="24"/>
      <c r="C22" s="25"/>
      <c r="E22" s="19"/>
    </row>
    <row r="23" spans="1:10" x14ac:dyDescent="0.35">
      <c r="A23" s="37"/>
      <c r="B23" s="24"/>
      <c r="C23" s="25"/>
      <c r="E23" s="19"/>
    </row>
    <row r="24" spans="1:10" x14ac:dyDescent="0.35">
      <c r="A24" s="37" t="s">
        <v>224</v>
      </c>
      <c r="B24" s="24"/>
      <c r="C24" s="25"/>
      <c r="E24" s="19"/>
    </row>
    <row r="25" spans="1:10" x14ac:dyDescent="0.35">
      <c r="E25" s="19"/>
    </row>
    <row r="26" spans="1:10" x14ac:dyDescent="0.35">
      <c r="D26"/>
      <c r="E26" s="1"/>
    </row>
    <row r="27" spans="1:10" x14ac:dyDescent="0.35">
      <c r="A27" s="9" t="s">
        <v>225</v>
      </c>
      <c r="D27"/>
      <c r="F27" s="12"/>
    </row>
    <row r="28" spans="1:10" ht="31" x14ac:dyDescent="0.35">
      <c r="A28" s="33" t="s">
        <v>226</v>
      </c>
      <c r="B28" s="33"/>
      <c r="C28" s="34"/>
      <c r="D28" s="34"/>
      <c r="E28" s="22" t="s">
        <v>38</v>
      </c>
    </row>
    <row r="29" spans="1:10" x14ac:dyDescent="0.35">
      <c r="A29" s="20" t="s">
        <v>1</v>
      </c>
      <c r="B29" s="12" t="s">
        <v>35</v>
      </c>
      <c r="C29" s="21" t="s">
        <v>36</v>
      </c>
      <c r="D29" s="21"/>
      <c r="E29" s="23" t="s">
        <v>37</v>
      </c>
      <c r="F29" s="9" t="s">
        <v>39</v>
      </c>
    </row>
    <row r="30" spans="1:10" x14ac:dyDescent="0.35">
      <c r="A30" s="58">
        <f>B15</f>
        <v>66737</v>
      </c>
      <c r="B30" s="19">
        <f>ROUND(A30/12,2)</f>
        <v>5561.42</v>
      </c>
      <c r="C30" s="38">
        <f>ROUNDUP(A30/2088,2)</f>
        <v>31.970000000000002</v>
      </c>
      <c r="D30" s="38"/>
      <c r="E30" s="39">
        <f>'Template Copy'!$B$12/A30</f>
        <v>0.65762620435440611</v>
      </c>
      <c r="F30" s="40">
        <f>A30*E30/52</f>
        <v>844</v>
      </c>
    </row>
    <row r="31" spans="1:10" x14ac:dyDescent="0.35">
      <c r="D31"/>
      <c r="E31" s="1"/>
    </row>
    <row r="32" spans="1:10" x14ac:dyDescent="0.35">
      <c r="C32" s="5"/>
    </row>
    <row r="33" spans="1:5" x14ac:dyDescent="0.35">
      <c r="A33" t="str">
        <f>'Template Copy'!$A$40</f>
        <v>Updated 5/29/2024</v>
      </c>
      <c r="C33" s="5"/>
      <c r="E33" s="19"/>
    </row>
    <row r="35" spans="1:5" x14ac:dyDescent="0.35">
      <c r="A35" s="41" t="s">
        <v>229</v>
      </c>
    </row>
  </sheetData>
  <hyperlinks>
    <hyperlink ref="A35" location="Intro!A1" display="Back to Intro" xr:uid="{00000000-0004-0000-0500-000000000000}"/>
  </hyperlinks>
  <pageMargins left="0.75" right="0.75" top="1" bottom="1" header="0.5" footer="0.5"/>
  <pageSetup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7"/>
  <sheetViews>
    <sheetView zoomScaleNormal="100" zoomScalePageLayoutView="125" workbookViewId="0">
      <selection activeCell="G19" sqref="G19"/>
    </sheetView>
  </sheetViews>
  <sheetFormatPr defaultColWidth="11" defaultRowHeight="15.5" x14ac:dyDescent="0.35"/>
  <cols>
    <col min="2" max="2" width="9.83203125" customWidth="1"/>
    <col min="3" max="3" width="16.33203125" customWidth="1"/>
    <col min="4" max="4" width="18.08203125" style="1" bestFit="1" customWidth="1"/>
    <col min="5" max="5" width="5.58203125" customWidth="1"/>
    <col min="6" max="6" width="11.58203125" customWidth="1"/>
  </cols>
  <sheetData>
    <row r="1" spans="1:11" x14ac:dyDescent="0.35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1" x14ac:dyDescent="0.35">
      <c r="A2" s="17" t="str">
        <f>'Template Copy'!A2</f>
        <v>Scales Effective 7/1/2024 - Threshold Effective 7/1/2024</v>
      </c>
      <c r="D2"/>
      <c r="E2" s="1"/>
    </row>
    <row r="3" spans="1:11" x14ac:dyDescent="0.35">
      <c r="A3" t="str">
        <f>'Template Copy'!A3</f>
        <v>For employees subject to the earnings test, FLSA status should be Non-Exempt unless weekly earnings ≥ $844</v>
      </c>
      <c r="D3"/>
      <c r="E3" s="1"/>
    </row>
    <row r="4" spans="1:11" x14ac:dyDescent="0.35">
      <c r="A4" t="str">
        <f>'Template Copy'!A4</f>
        <v>Annual Threshold Equivalent:  $43,888</v>
      </c>
      <c r="D4"/>
      <c r="E4" s="1"/>
    </row>
    <row r="5" spans="1:11" x14ac:dyDescent="0.35">
      <c r="A5" t="str">
        <f>'Template Copy'!A9</f>
        <v>The table below shows the minimum percentage of effort at each step that will produce annual earnings  ≥ $43,888.</v>
      </c>
    </row>
    <row r="6" spans="1:11" x14ac:dyDescent="0.35">
      <c r="A6" s="9" t="s">
        <v>282</v>
      </c>
    </row>
    <row r="7" spans="1:11" x14ac:dyDescent="0.35">
      <c r="A7" s="9" t="s">
        <v>283</v>
      </c>
    </row>
    <row r="9" spans="1:11" x14ac:dyDescent="0.35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 x14ac:dyDescent="0.35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 x14ac:dyDescent="0.35">
      <c r="A11" s="9" t="s">
        <v>7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 x14ac:dyDescent="0.35">
      <c r="B12" s="1"/>
      <c r="D12"/>
    </row>
    <row r="13" spans="1:11" x14ac:dyDescent="0.35">
      <c r="A13" s="9" t="s">
        <v>9</v>
      </c>
      <c r="B13" s="1">
        <v>1</v>
      </c>
      <c r="C13" s="24">
        <v>53500</v>
      </c>
      <c r="D13" s="72">
        <f>'Template Copy'!$B$12/C13</f>
        <v>0.82033644859813082</v>
      </c>
      <c r="E13" s="27"/>
      <c r="F13" s="19">
        <v>25.630000000000003</v>
      </c>
      <c r="K13" s="5"/>
    </row>
    <row r="14" spans="1:11" x14ac:dyDescent="0.35">
      <c r="A14" s="9" t="s">
        <v>10</v>
      </c>
      <c r="B14" s="1">
        <v>2</v>
      </c>
      <c r="C14" s="24">
        <v>57000</v>
      </c>
      <c r="D14" s="72">
        <f>'Template Copy'!$B$12/C14</f>
        <v>0.76996491228070174</v>
      </c>
      <c r="E14" s="27"/>
      <c r="F14" s="19">
        <v>27.3</v>
      </c>
      <c r="K14" s="5"/>
    </row>
    <row r="15" spans="1:11" x14ac:dyDescent="0.35">
      <c r="A15" s="9"/>
      <c r="B15" s="1"/>
      <c r="C15" s="24"/>
      <c r="D15" s="72"/>
      <c r="E15" s="27"/>
      <c r="F15" s="19"/>
    </row>
    <row r="16" spans="1:11" x14ac:dyDescent="0.35">
      <c r="A16" s="9" t="s">
        <v>5</v>
      </c>
      <c r="B16" s="1">
        <v>1</v>
      </c>
      <c r="C16" s="24">
        <v>62400</v>
      </c>
      <c r="D16" s="25">
        <f>'Template Copy'!$B$12/C16</f>
        <v>0.70333333333333337</v>
      </c>
      <c r="E16" s="27"/>
      <c r="F16" s="19">
        <v>29.89</v>
      </c>
      <c r="K16" s="5"/>
    </row>
    <row r="17" spans="1:11" x14ac:dyDescent="0.35">
      <c r="A17" s="9" t="s">
        <v>10</v>
      </c>
      <c r="B17" s="1">
        <v>2</v>
      </c>
      <c r="C17" s="24">
        <v>65700</v>
      </c>
      <c r="D17" s="25">
        <f>'Template Copy'!$B$12/C17</f>
        <v>0.66800608828006092</v>
      </c>
      <c r="E17" s="27"/>
      <c r="F17" s="19">
        <v>31.470000000000002</v>
      </c>
      <c r="K17" s="5"/>
    </row>
    <row r="18" spans="1:11" x14ac:dyDescent="0.35">
      <c r="A18" s="9"/>
      <c r="B18" s="1">
        <v>3</v>
      </c>
      <c r="C18" s="24">
        <v>69000</v>
      </c>
      <c r="D18" s="25">
        <f>'Template Copy'!$B$12/C18</f>
        <v>0.6360579710144928</v>
      </c>
      <c r="E18" s="27"/>
      <c r="F18" s="19">
        <v>33.049999999999997</v>
      </c>
      <c r="K18" s="5"/>
    </row>
    <row r="19" spans="1:11" x14ac:dyDescent="0.35">
      <c r="A19" s="9"/>
      <c r="C19" s="24"/>
      <c r="D19" s="25"/>
      <c r="E19" s="27"/>
      <c r="F19" s="19"/>
    </row>
    <row r="20" spans="1:11" x14ac:dyDescent="0.35">
      <c r="A20" s="9" t="s">
        <v>6</v>
      </c>
      <c r="B20" s="1">
        <v>1</v>
      </c>
      <c r="C20" s="24">
        <v>74100</v>
      </c>
      <c r="D20" s="25">
        <f>'Template Copy'!$B$12/C20</f>
        <v>0.59228070175438596</v>
      </c>
      <c r="E20" s="27"/>
      <c r="F20" s="19">
        <v>35.489999999999995</v>
      </c>
      <c r="K20" s="5"/>
    </row>
    <row r="21" spans="1:11" x14ac:dyDescent="0.35">
      <c r="A21" s="9" t="s">
        <v>10</v>
      </c>
      <c r="B21" s="1">
        <v>2</v>
      </c>
      <c r="C21" s="24">
        <v>77900</v>
      </c>
      <c r="D21" s="25">
        <f>'Template Copy'!$B$12/C21</f>
        <v>0.56338896020539153</v>
      </c>
      <c r="E21" s="27"/>
      <c r="F21" s="19">
        <v>37.309999999999995</v>
      </c>
      <c r="K21" s="5"/>
    </row>
    <row r="22" spans="1:11" x14ac:dyDescent="0.35">
      <c r="A22" s="9"/>
      <c r="B22" s="1">
        <v>3</v>
      </c>
      <c r="C22" s="24">
        <v>82100</v>
      </c>
      <c r="D22" s="25">
        <f>'Template Copy'!$B$12/C22</f>
        <v>0.53456760048721075</v>
      </c>
      <c r="E22" s="27"/>
      <c r="F22" s="19">
        <v>39.32</v>
      </c>
      <c r="K22" s="5"/>
    </row>
    <row r="23" spans="1:11" x14ac:dyDescent="0.35">
      <c r="A23" s="9"/>
      <c r="B23" s="1">
        <v>4</v>
      </c>
      <c r="C23" s="24">
        <v>86500</v>
      </c>
      <c r="D23" s="25">
        <f>'Template Copy'!$B$12/C23</f>
        <v>0.50737572254335261</v>
      </c>
      <c r="E23" s="27"/>
      <c r="F23" s="19">
        <v>41.43</v>
      </c>
      <c r="K23" s="5"/>
    </row>
    <row r="24" spans="1:11" x14ac:dyDescent="0.35">
      <c r="A24" s="9"/>
      <c r="B24" s="1"/>
      <c r="C24" s="24"/>
      <c r="D24" s="25"/>
      <c r="E24" s="27"/>
      <c r="F24" s="19"/>
    </row>
    <row r="25" spans="1:11" x14ac:dyDescent="0.35">
      <c r="A25" s="9" t="s">
        <v>10</v>
      </c>
      <c r="B25" s="1">
        <v>1</v>
      </c>
      <c r="C25" s="24">
        <v>91500</v>
      </c>
      <c r="D25" s="25">
        <f>'Template Copy'!$B$12/C25</f>
        <v>0.47965027322404369</v>
      </c>
      <c r="E25" s="27"/>
      <c r="F25" s="19">
        <v>43.83</v>
      </c>
      <c r="K25" s="5"/>
    </row>
    <row r="26" spans="1:11" x14ac:dyDescent="0.35">
      <c r="A26" s="9"/>
      <c r="B26" s="1">
        <v>2</v>
      </c>
      <c r="C26" s="24">
        <v>100600</v>
      </c>
      <c r="D26" s="25">
        <f>'Template Copy'!$B$12/C26</f>
        <v>0.43626242544731608</v>
      </c>
      <c r="E26" s="27"/>
      <c r="F26" s="19">
        <v>48.19</v>
      </c>
      <c r="K26" s="5"/>
    </row>
    <row r="27" spans="1:11" x14ac:dyDescent="0.35">
      <c r="A27" s="9"/>
      <c r="B27" s="1">
        <v>3</v>
      </c>
      <c r="C27" s="24">
        <v>112300</v>
      </c>
      <c r="D27" s="25">
        <f>'Template Copy'!$B$12/C27</f>
        <v>0.39081032947462158</v>
      </c>
      <c r="E27" s="27"/>
      <c r="F27" s="19">
        <v>53.79</v>
      </c>
      <c r="K27" s="5"/>
    </row>
    <row r="28" spans="1:11" x14ac:dyDescent="0.35">
      <c r="A28" s="9"/>
      <c r="B28" s="1">
        <v>4</v>
      </c>
      <c r="C28" s="24">
        <v>126200</v>
      </c>
      <c r="D28" s="25">
        <f>'Template Copy'!$B$12/C28</f>
        <v>0.34776545166402534</v>
      </c>
      <c r="E28" s="27"/>
      <c r="F28" s="19">
        <v>60.449999999999996</v>
      </c>
      <c r="K28" s="5"/>
    </row>
    <row r="29" spans="1:11" x14ac:dyDescent="0.35">
      <c r="B29" s="1">
        <v>5</v>
      </c>
      <c r="C29" s="24">
        <v>139800</v>
      </c>
      <c r="D29" s="25">
        <f>'Template Copy'!$B$12/C29</f>
        <v>0.31393419170243203</v>
      </c>
      <c r="E29" s="27"/>
      <c r="F29" s="19">
        <v>66.960000000000008</v>
      </c>
      <c r="K29" s="5"/>
    </row>
    <row r="30" spans="1:11" x14ac:dyDescent="0.35">
      <c r="B30" s="1">
        <v>6</v>
      </c>
      <c r="C30" s="24">
        <v>151500</v>
      </c>
      <c r="D30" s="25">
        <f>'Template Copy'!$B$12/C30</f>
        <v>0.28968976897689769</v>
      </c>
      <c r="E30" s="27"/>
      <c r="F30" s="19">
        <v>72.56</v>
      </c>
      <c r="K30" s="5"/>
    </row>
    <row r="31" spans="1:11" x14ac:dyDescent="0.35">
      <c r="B31" s="1">
        <v>7</v>
      </c>
      <c r="C31" s="24">
        <v>162500</v>
      </c>
      <c r="D31" s="25">
        <f>'Template Copy'!$B$12/C31</f>
        <v>0.27007999999999999</v>
      </c>
      <c r="E31" s="27"/>
      <c r="F31" s="19">
        <v>77.83</v>
      </c>
      <c r="K31" s="5"/>
    </row>
    <row r="32" spans="1:11" x14ac:dyDescent="0.35">
      <c r="B32" s="1">
        <v>8</v>
      </c>
      <c r="C32" s="24">
        <v>174000</v>
      </c>
      <c r="D32" s="25">
        <f>'Template Copy'!$B$12/C32</f>
        <v>0.25222988505747124</v>
      </c>
      <c r="E32" s="27"/>
      <c r="F32" s="19">
        <v>83.34</v>
      </c>
      <c r="K32" s="5"/>
    </row>
    <row r="33" spans="1:11" x14ac:dyDescent="0.35">
      <c r="B33" s="1">
        <v>9</v>
      </c>
      <c r="C33" s="24">
        <v>191500</v>
      </c>
      <c r="D33" s="25">
        <f>'Template Copy'!$B$12/C33</f>
        <v>0.22918015665796346</v>
      </c>
      <c r="E33" s="27"/>
      <c r="F33" s="19">
        <v>91.72</v>
      </c>
      <c r="K33" s="5"/>
    </row>
    <row r="34" spans="1:11" x14ac:dyDescent="0.35">
      <c r="B34" s="1"/>
      <c r="C34" s="2"/>
      <c r="D34" s="3"/>
      <c r="F34" s="19"/>
    </row>
    <row r="35" spans="1:11" x14ac:dyDescent="0.35">
      <c r="A35" t="str">
        <f>'Template Copy'!$A$40</f>
        <v>Updated 5/29/2024</v>
      </c>
      <c r="D35" s="3"/>
    </row>
    <row r="36" spans="1:11" x14ac:dyDescent="0.35">
      <c r="D36" s="3"/>
    </row>
    <row r="37" spans="1:11" x14ac:dyDescent="0.35">
      <c r="A37" s="41" t="s">
        <v>229</v>
      </c>
      <c r="D37" s="3"/>
    </row>
  </sheetData>
  <hyperlinks>
    <hyperlink ref="A37" location="Intro!A1" display="Back to Intro" xr:uid="{00000000-0004-0000-06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7"/>
  <sheetViews>
    <sheetView zoomScaleNormal="100" zoomScalePageLayoutView="125" workbookViewId="0">
      <selection activeCell="G19" sqref="G19"/>
    </sheetView>
  </sheetViews>
  <sheetFormatPr defaultColWidth="11" defaultRowHeight="15.5" x14ac:dyDescent="0.35"/>
  <cols>
    <col min="2" max="2" width="9.83203125" customWidth="1"/>
    <col min="3" max="3" width="16.33203125" customWidth="1"/>
    <col min="4" max="4" width="18.08203125" style="1" bestFit="1" customWidth="1"/>
    <col min="5" max="5" width="5.58203125" customWidth="1"/>
    <col min="6" max="6" width="11.58203125" customWidth="1"/>
  </cols>
  <sheetData>
    <row r="1" spans="1:11" x14ac:dyDescent="0.35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1" x14ac:dyDescent="0.35">
      <c r="A2" s="17" t="str">
        <f>'Template Copy'!A2</f>
        <v>Scales Effective 7/1/2024 - Threshold Effective 7/1/2024</v>
      </c>
      <c r="D2"/>
      <c r="E2" s="1"/>
    </row>
    <row r="3" spans="1:11" x14ac:dyDescent="0.35">
      <c r="A3" t="str">
        <f>'Template Copy'!A3</f>
        <v>For employees subject to the earnings test, FLSA status should be Non-Exempt unless weekly earnings ≥ $844</v>
      </c>
      <c r="D3"/>
      <c r="E3" s="1"/>
    </row>
    <row r="4" spans="1:11" x14ac:dyDescent="0.35">
      <c r="A4" t="str">
        <f>'Template Copy'!A4</f>
        <v>Annual Threshold Equivalent:  $43,888</v>
      </c>
      <c r="D4"/>
      <c r="E4" s="1"/>
    </row>
    <row r="5" spans="1:11" x14ac:dyDescent="0.35">
      <c r="A5" t="str">
        <f>'Template Copy'!A9</f>
        <v>The table below shows the minimum percentage of effort at each step that will produce annual earnings  ≥ $43,888.</v>
      </c>
    </row>
    <row r="6" spans="1:11" x14ac:dyDescent="0.35">
      <c r="A6" s="9" t="s">
        <v>284</v>
      </c>
    </row>
    <row r="7" spans="1:11" x14ac:dyDescent="0.35">
      <c r="A7" s="9" t="s">
        <v>285</v>
      </c>
    </row>
    <row r="9" spans="1:11" x14ac:dyDescent="0.35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 x14ac:dyDescent="0.35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 x14ac:dyDescent="0.35">
      <c r="A11" s="9" t="s">
        <v>7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 x14ac:dyDescent="0.35">
      <c r="B12" s="1"/>
      <c r="D12"/>
    </row>
    <row r="13" spans="1:11" x14ac:dyDescent="0.35">
      <c r="A13" s="9" t="s">
        <v>9</v>
      </c>
      <c r="B13" s="1">
        <v>1</v>
      </c>
      <c r="C13" s="24">
        <v>53100</v>
      </c>
      <c r="D13" s="72">
        <f>'Template Copy'!$B$12/C13</f>
        <v>0.82651600753295673</v>
      </c>
      <c r="E13" s="27"/>
      <c r="F13" s="19">
        <v>25.44</v>
      </c>
      <c r="K13" s="5"/>
    </row>
    <row r="14" spans="1:11" x14ac:dyDescent="0.35">
      <c r="A14" s="9" t="s">
        <v>10</v>
      </c>
      <c r="B14" s="1">
        <v>2</v>
      </c>
      <c r="C14" s="24">
        <v>56600</v>
      </c>
      <c r="D14" s="72">
        <f>'Template Copy'!$B$12/C14</f>
        <v>0.77540636042402822</v>
      </c>
      <c r="E14" s="27"/>
      <c r="F14" s="19">
        <v>27.110000000000003</v>
      </c>
      <c r="K14" s="5"/>
    </row>
    <row r="15" spans="1:11" x14ac:dyDescent="0.35">
      <c r="A15" s="9"/>
      <c r="B15" s="1"/>
      <c r="C15" s="24"/>
      <c r="D15" s="25"/>
      <c r="E15" s="27"/>
      <c r="F15" s="19"/>
    </row>
    <row r="16" spans="1:11" x14ac:dyDescent="0.35">
      <c r="A16" s="9" t="s">
        <v>5</v>
      </c>
      <c r="B16" s="1">
        <v>1</v>
      </c>
      <c r="C16" s="24">
        <v>61300</v>
      </c>
      <c r="D16" s="25">
        <f>'Template Copy'!$B$12/C16</f>
        <v>0.71595432300163131</v>
      </c>
      <c r="E16" s="27"/>
      <c r="F16" s="19">
        <v>29.360000000000003</v>
      </c>
      <c r="K16" s="5"/>
    </row>
    <row r="17" spans="1:11" x14ac:dyDescent="0.35">
      <c r="A17" s="9" t="s">
        <v>10</v>
      </c>
      <c r="B17" s="1">
        <v>2</v>
      </c>
      <c r="C17" s="24">
        <v>64700</v>
      </c>
      <c r="D17" s="25">
        <f>'Template Copy'!$B$12/C17</f>
        <v>0.67833075734157655</v>
      </c>
      <c r="E17" s="27"/>
      <c r="F17" s="19">
        <v>30.990000000000002</v>
      </c>
      <c r="K17" s="5"/>
    </row>
    <row r="18" spans="1:11" x14ac:dyDescent="0.35">
      <c r="A18" s="9"/>
      <c r="B18" s="1">
        <v>3</v>
      </c>
      <c r="C18" s="24">
        <v>68300</v>
      </c>
      <c r="D18" s="25">
        <f>'Template Copy'!$B$12/C18</f>
        <v>0.64257686676427528</v>
      </c>
      <c r="E18" s="27"/>
      <c r="F18" s="19">
        <v>32.72</v>
      </c>
      <c r="K18" s="5"/>
    </row>
    <row r="19" spans="1:11" x14ac:dyDescent="0.35">
      <c r="A19" s="9"/>
      <c r="C19" s="24"/>
      <c r="D19" s="25"/>
      <c r="E19" s="27"/>
      <c r="F19" s="19"/>
    </row>
    <row r="20" spans="1:11" x14ac:dyDescent="0.35">
      <c r="A20" s="9" t="s">
        <v>6</v>
      </c>
      <c r="B20" s="1">
        <v>1</v>
      </c>
      <c r="C20" s="24">
        <v>73000</v>
      </c>
      <c r="D20" s="25">
        <f>'Template Copy'!$B$12/C20</f>
        <v>0.60120547945205483</v>
      </c>
      <c r="E20" s="27"/>
      <c r="F20" s="19">
        <v>34.97</v>
      </c>
      <c r="K20" s="5"/>
    </row>
    <row r="21" spans="1:11" x14ac:dyDescent="0.35">
      <c r="A21" s="9" t="s">
        <v>10</v>
      </c>
      <c r="B21" s="1">
        <v>2</v>
      </c>
      <c r="C21" s="24">
        <v>76500</v>
      </c>
      <c r="D21" s="25">
        <f>'Template Copy'!$B$12/C21</f>
        <v>0.57369934640522879</v>
      </c>
      <c r="E21" s="27"/>
      <c r="F21" s="19">
        <v>36.64</v>
      </c>
      <c r="K21" s="5"/>
    </row>
    <row r="22" spans="1:11" x14ac:dyDescent="0.35">
      <c r="A22" s="9"/>
      <c r="B22" s="1">
        <v>3</v>
      </c>
      <c r="C22" s="24">
        <v>80700</v>
      </c>
      <c r="D22" s="25">
        <f>'Template Copy'!$B$12/C22</f>
        <v>0.5438413878562578</v>
      </c>
      <c r="E22" s="27"/>
      <c r="F22" s="19">
        <v>38.65</v>
      </c>
      <c r="K22" s="5"/>
    </row>
    <row r="23" spans="1:11" x14ac:dyDescent="0.35">
      <c r="A23" s="9"/>
      <c r="B23" s="1">
        <v>4</v>
      </c>
      <c r="C23" s="24">
        <v>85000</v>
      </c>
      <c r="D23" s="25">
        <f>'Template Copy'!$B$12/C23</f>
        <v>0.51632941176470593</v>
      </c>
      <c r="E23" s="27"/>
      <c r="F23" s="19">
        <v>40.71</v>
      </c>
      <c r="K23" s="5"/>
    </row>
    <row r="24" spans="1:11" x14ac:dyDescent="0.35">
      <c r="A24" s="9"/>
      <c r="B24" s="1"/>
      <c r="C24" s="24"/>
      <c r="D24" s="25"/>
      <c r="E24" s="27"/>
      <c r="F24" s="19"/>
    </row>
    <row r="25" spans="1:11" x14ac:dyDescent="0.35">
      <c r="A25" s="9" t="s">
        <v>10</v>
      </c>
      <c r="B25" s="1">
        <v>1</v>
      </c>
      <c r="C25" s="24">
        <v>90000</v>
      </c>
      <c r="D25" s="25">
        <f>'Template Copy'!$B$12/C25</f>
        <v>0.48764444444444444</v>
      </c>
      <c r="E25" s="27"/>
      <c r="F25" s="19">
        <v>43.11</v>
      </c>
      <c r="K25" s="5"/>
    </row>
    <row r="26" spans="1:11" x14ac:dyDescent="0.35">
      <c r="A26" s="9"/>
      <c r="B26" s="1">
        <v>2</v>
      </c>
      <c r="C26" s="24">
        <v>98900</v>
      </c>
      <c r="D26" s="25">
        <f>'Template Copy'!$B$12/C26</f>
        <v>0.4437613751263903</v>
      </c>
      <c r="E26" s="27"/>
      <c r="F26" s="19">
        <v>47.37</v>
      </c>
      <c r="K26" s="5"/>
    </row>
    <row r="27" spans="1:11" x14ac:dyDescent="0.35">
      <c r="A27" s="9"/>
      <c r="B27" s="1">
        <v>3</v>
      </c>
      <c r="C27" s="24">
        <v>110300</v>
      </c>
      <c r="D27" s="25">
        <f>'Template Copy'!$B$12/C27</f>
        <v>0.39789664551223936</v>
      </c>
      <c r="E27" s="27"/>
      <c r="F27" s="19">
        <v>52.83</v>
      </c>
      <c r="K27" s="5"/>
    </row>
    <row r="28" spans="1:11" x14ac:dyDescent="0.35">
      <c r="A28" s="9"/>
      <c r="B28" s="1">
        <v>4</v>
      </c>
      <c r="C28" s="24">
        <v>124000</v>
      </c>
      <c r="D28" s="25">
        <f>'Template Copy'!$B$12/C28</f>
        <v>0.35393548387096774</v>
      </c>
      <c r="E28" s="27"/>
      <c r="F28" s="19">
        <v>59.39</v>
      </c>
      <c r="K28" s="5"/>
    </row>
    <row r="29" spans="1:11" x14ac:dyDescent="0.35">
      <c r="B29" s="1">
        <v>5</v>
      </c>
      <c r="C29" s="24">
        <v>137400</v>
      </c>
      <c r="D29" s="25">
        <f>'Template Copy'!$B$12/C29</f>
        <v>0.31941775836972341</v>
      </c>
      <c r="E29" s="27"/>
      <c r="F29" s="19">
        <v>65.81</v>
      </c>
      <c r="K29" s="5"/>
    </row>
    <row r="30" spans="1:11" x14ac:dyDescent="0.35">
      <c r="B30" s="1">
        <v>6</v>
      </c>
      <c r="C30" s="24">
        <v>148900</v>
      </c>
      <c r="D30" s="25">
        <f>'Template Copy'!$B$12/C30</f>
        <v>0.29474815312290126</v>
      </c>
      <c r="E30" s="27"/>
      <c r="F30" s="19">
        <v>71.320000000000007</v>
      </c>
      <c r="K30" s="5"/>
    </row>
    <row r="31" spans="1:11" x14ac:dyDescent="0.35">
      <c r="B31" s="1">
        <v>7</v>
      </c>
      <c r="C31" s="24">
        <v>159600</v>
      </c>
      <c r="D31" s="25">
        <f>'Template Copy'!$B$12/C31</f>
        <v>0.27498746867167922</v>
      </c>
      <c r="E31" s="27"/>
      <c r="F31" s="19">
        <v>76.440000000000012</v>
      </c>
      <c r="K31" s="5"/>
    </row>
    <row r="32" spans="1:11" x14ac:dyDescent="0.35">
      <c r="B32" s="1">
        <v>8</v>
      </c>
      <c r="C32" s="24">
        <v>170900</v>
      </c>
      <c r="D32" s="25">
        <f>'Template Copy'!$B$12/C32</f>
        <v>0.25680514921006437</v>
      </c>
      <c r="E32" s="27"/>
      <c r="F32" s="19">
        <v>81.850000000000009</v>
      </c>
      <c r="K32" s="5"/>
    </row>
    <row r="33" spans="1:11" x14ac:dyDescent="0.35">
      <c r="B33" s="1">
        <v>9</v>
      </c>
      <c r="C33" s="24">
        <v>188200</v>
      </c>
      <c r="D33" s="25">
        <f>'Template Copy'!$B$12/C33</f>
        <v>0.23319872476089268</v>
      </c>
      <c r="E33" s="27"/>
      <c r="F33" s="19">
        <v>90.14</v>
      </c>
      <c r="K33" s="5"/>
    </row>
    <row r="34" spans="1:11" x14ac:dyDescent="0.35">
      <c r="B34" s="1"/>
      <c r="C34" s="2"/>
      <c r="D34" s="3"/>
      <c r="F34" s="19"/>
    </row>
    <row r="35" spans="1:11" x14ac:dyDescent="0.35">
      <c r="A35" t="str">
        <f>'Template Copy'!$A$40</f>
        <v>Updated 5/29/2024</v>
      </c>
      <c r="D35" s="3"/>
    </row>
    <row r="36" spans="1:11" x14ac:dyDescent="0.35">
      <c r="D36" s="3"/>
    </row>
    <row r="37" spans="1:11" x14ac:dyDescent="0.35">
      <c r="A37" s="41" t="s">
        <v>229</v>
      </c>
      <c r="D37" s="3"/>
    </row>
  </sheetData>
  <hyperlinks>
    <hyperlink ref="A37" location="Intro!A1" display="Back to Intro" xr:uid="{00000000-0004-0000-0700-000000000000}"/>
  </hyperlinks>
  <pageMargins left="0.75" right="0.75" top="1" bottom="1" header="0.5" footer="0.5"/>
  <pageSetup orientation="portrait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E0E60-A0E6-4AAC-8974-B05FBF551BE2}">
  <dimension ref="A1:K65"/>
  <sheetViews>
    <sheetView zoomScale="110" zoomScaleNormal="110" zoomScalePageLayoutView="125" workbookViewId="0">
      <selection activeCell="G46" sqref="G46"/>
    </sheetView>
  </sheetViews>
  <sheetFormatPr defaultColWidth="11" defaultRowHeight="15.5" x14ac:dyDescent="0.35"/>
  <cols>
    <col min="2" max="2" width="9.83203125" customWidth="1"/>
    <col min="3" max="3" width="16.33203125" customWidth="1"/>
    <col min="4" max="4" width="17.08203125" style="1" customWidth="1"/>
    <col min="5" max="5" width="5.58203125" customWidth="1"/>
    <col min="6" max="6" width="11.58203125" customWidth="1"/>
  </cols>
  <sheetData>
    <row r="1" spans="1:11" x14ac:dyDescent="0.35">
      <c r="A1" s="9" t="str">
        <f>'Template Copy'!A1</f>
        <v>Percent Effort Calculations for Department of Labor Exempt/Non-Exempt Thresholds - 2024-25  Academic Salary Tables</v>
      </c>
    </row>
    <row r="2" spans="1:11" x14ac:dyDescent="0.35">
      <c r="A2" s="17" t="str">
        <f>'Template Copy'!A2</f>
        <v>Scales Effective 7/1/2024 - Threshold Effective 7/1/2024</v>
      </c>
    </row>
    <row r="3" spans="1:11" x14ac:dyDescent="0.35">
      <c r="A3" t="str">
        <f>'Template Copy'!A3</f>
        <v>For employees subject to the earnings test, FLSA status should be Non-Exempt unless weekly earnings ≥ $844</v>
      </c>
    </row>
    <row r="4" spans="1:11" x14ac:dyDescent="0.35">
      <c r="A4" t="str">
        <f>'Template Copy'!A4</f>
        <v>Annual Threshold Equivalent:  $43,888</v>
      </c>
    </row>
    <row r="5" spans="1:11" x14ac:dyDescent="0.35">
      <c r="A5" t="str">
        <f>'Template Copy'!A9</f>
        <v>The table below shows the minimum percentage of effort at each step that will produce annual earnings  ≥ $43,888.</v>
      </c>
      <c r="C5" s="1"/>
      <c r="D5"/>
    </row>
    <row r="6" spans="1:11" x14ac:dyDescent="0.35">
      <c r="A6" s="9" t="s">
        <v>193</v>
      </c>
    </row>
    <row r="7" spans="1:11" x14ac:dyDescent="0.35">
      <c r="A7" s="9" t="s">
        <v>309</v>
      </c>
    </row>
    <row r="9" spans="1:11" x14ac:dyDescent="0.35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 x14ac:dyDescent="0.35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 x14ac:dyDescent="0.35">
      <c r="A11" s="9" t="s">
        <v>7</v>
      </c>
      <c r="B11" s="12" t="s">
        <v>203</v>
      </c>
      <c r="C11" s="12" t="str">
        <f>'Template Copy'!$B$29</f>
        <v>Annual</v>
      </c>
      <c r="D11" s="12" t="str">
        <f>'Template Copy'!$C$29</f>
        <v xml:space="preserve"> ≥ $43,888/Yr.</v>
      </c>
      <c r="E11" s="1"/>
      <c r="F11" s="12" t="str">
        <f>'Template Copy'!$E$29</f>
        <v>Hourly Rate</v>
      </c>
    </row>
    <row r="12" spans="1:11" x14ac:dyDescent="0.35">
      <c r="B12" s="1"/>
      <c r="D12"/>
    </row>
    <row r="13" spans="1:11" x14ac:dyDescent="0.35">
      <c r="A13" s="9" t="s">
        <v>5</v>
      </c>
      <c r="B13" s="12">
        <v>1</v>
      </c>
      <c r="C13" s="24">
        <v>66160</v>
      </c>
      <c r="D13" s="25">
        <f>'Template Copy'!$B$12/C13</f>
        <v>0.66336154776299883</v>
      </c>
      <c r="E13" s="5"/>
      <c r="F13" s="19">
        <v>31.69</v>
      </c>
      <c r="K13" s="5"/>
    </row>
    <row r="14" spans="1:11" x14ac:dyDescent="0.35">
      <c r="A14" s="9" t="s">
        <v>33</v>
      </c>
      <c r="B14" s="12">
        <v>2</v>
      </c>
      <c r="C14" s="24">
        <v>67945</v>
      </c>
      <c r="D14" s="25">
        <f>'Template Copy'!$B$12/C14</f>
        <v>0.64593421149459118</v>
      </c>
      <c r="E14" s="5"/>
      <c r="F14" s="19">
        <v>32.549999999999997</v>
      </c>
      <c r="K14" s="5"/>
    </row>
    <row r="15" spans="1:11" x14ac:dyDescent="0.35">
      <c r="A15" s="9"/>
      <c r="B15" s="12">
        <v>3</v>
      </c>
      <c r="C15" s="24">
        <v>69781</v>
      </c>
      <c r="D15" s="25">
        <f>'Template Copy'!$B$12/C15</f>
        <v>0.62893910949972054</v>
      </c>
      <c r="E15" s="5"/>
      <c r="F15" s="19">
        <v>33.43</v>
      </c>
      <c r="K15" s="5"/>
    </row>
    <row r="16" spans="1:11" x14ac:dyDescent="0.35">
      <c r="A16" s="9"/>
      <c r="B16" s="12">
        <v>4</v>
      </c>
      <c r="C16" s="24">
        <v>71665</v>
      </c>
      <c r="D16" s="25">
        <f>'Template Copy'!$B$12/C16</f>
        <v>0.61240493964975928</v>
      </c>
      <c r="E16" s="5"/>
      <c r="F16" s="19">
        <v>34.33</v>
      </c>
      <c r="K16" s="5"/>
    </row>
    <row r="17" spans="1:11" x14ac:dyDescent="0.35">
      <c r="A17" s="9"/>
      <c r="B17" s="12">
        <v>5</v>
      </c>
      <c r="C17" s="24">
        <v>73602</v>
      </c>
      <c r="D17" s="25">
        <f>'Template Copy'!$B$12/C17</f>
        <v>0.59628814434390365</v>
      </c>
      <c r="E17" s="5"/>
      <c r="F17" s="19">
        <v>35.25</v>
      </c>
      <c r="K17" s="5"/>
    </row>
    <row r="18" spans="1:11" x14ac:dyDescent="0.35">
      <c r="A18" s="9"/>
      <c r="B18" s="12">
        <v>6</v>
      </c>
      <c r="C18" s="24">
        <v>75589</v>
      </c>
      <c r="D18" s="25">
        <f>'Template Copy'!$B$12/C18</f>
        <v>0.58061358134120045</v>
      </c>
      <c r="E18" s="5"/>
      <c r="F18" s="19">
        <v>36.21</v>
      </c>
      <c r="K18" s="5"/>
    </row>
    <row r="19" spans="1:11" x14ac:dyDescent="0.35">
      <c r="A19" s="9"/>
      <c r="B19" s="12">
        <v>7</v>
      </c>
      <c r="C19" s="24">
        <v>77631</v>
      </c>
      <c r="D19" s="25">
        <f>'Template Copy'!$B$12/C19</f>
        <v>0.56534116525614764</v>
      </c>
      <c r="E19" s="5"/>
      <c r="F19" s="19">
        <v>37.18</v>
      </c>
      <c r="K19" s="5"/>
    </row>
    <row r="20" spans="1:11" x14ac:dyDescent="0.35">
      <c r="A20" s="9"/>
      <c r="B20" s="12">
        <v>8</v>
      </c>
      <c r="C20" s="24">
        <v>79725</v>
      </c>
      <c r="D20" s="25">
        <f>'Template Copy'!$B$12/C20</f>
        <v>0.55049231734085924</v>
      </c>
      <c r="E20" s="5"/>
      <c r="F20" s="19">
        <v>38.19</v>
      </c>
      <c r="K20" s="5"/>
    </row>
    <row r="21" spans="1:11" x14ac:dyDescent="0.35">
      <c r="A21" s="9"/>
      <c r="B21" s="12">
        <v>9</v>
      </c>
      <c r="C21" s="24">
        <v>81879</v>
      </c>
      <c r="D21" s="25">
        <f>'Template Copy'!$B$12/C21</f>
        <v>0.5360104544510802</v>
      </c>
      <c r="E21" s="5"/>
      <c r="F21" s="19">
        <v>39.22</v>
      </c>
      <c r="K21" s="5"/>
    </row>
    <row r="22" spans="1:11" x14ac:dyDescent="0.35">
      <c r="A22" s="9"/>
      <c r="B22" s="9"/>
      <c r="C22" s="24"/>
      <c r="D22" s="25"/>
      <c r="E22" s="5"/>
      <c r="F22" s="19"/>
    </row>
    <row r="23" spans="1:11" x14ac:dyDescent="0.35">
      <c r="A23" s="9" t="s">
        <v>6</v>
      </c>
      <c r="B23" s="12">
        <v>1</v>
      </c>
      <c r="C23" s="24">
        <v>73602</v>
      </c>
      <c r="D23" s="25">
        <f>'Template Copy'!$B$12/C23</f>
        <v>0.59628814434390365</v>
      </c>
      <c r="F23" s="19">
        <v>35.25</v>
      </c>
      <c r="K23" s="5"/>
    </row>
    <row r="24" spans="1:11" x14ac:dyDescent="0.35">
      <c r="A24" s="9" t="s">
        <v>33</v>
      </c>
      <c r="B24" s="12">
        <v>2</v>
      </c>
      <c r="C24" s="24">
        <v>75589</v>
      </c>
      <c r="D24" s="25">
        <f>'Template Copy'!$B$12/C24</f>
        <v>0.58061358134120045</v>
      </c>
      <c r="F24" s="19">
        <v>36.21</v>
      </c>
      <c r="K24" s="5"/>
    </row>
    <row r="25" spans="1:11" x14ac:dyDescent="0.35">
      <c r="A25" s="9"/>
      <c r="B25" s="12">
        <v>3</v>
      </c>
      <c r="C25" s="24">
        <v>77631</v>
      </c>
      <c r="D25" s="25">
        <f>'Template Copy'!$B$12/C25</f>
        <v>0.56534116525614764</v>
      </c>
      <c r="F25" s="19">
        <v>37.18</v>
      </c>
      <c r="K25" s="5"/>
    </row>
    <row r="26" spans="1:11" x14ac:dyDescent="0.35">
      <c r="A26" s="9"/>
      <c r="B26" s="12">
        <v>4</v>
      </c>
      <c r="C26" s="24">
        <v>79725</v>
      </c>
      <c r="D26" s="25">
        <f>'Template Copy'!$B$12/C26</f>
        <v>0.55049231734085924</v>
      </c>
      <c r="F26" s="19">
        <v>38.19</v>
      </c>
      <c r="K26" s="5"/>
    </row>
    <row r="27" spans="1:11" x14ac:dyDescent="0.35">
      <c r="A27" s="9"/>
      <c r="B27" s="12">
        <v>5</v>
      </c>
      <c r="C27" s="24">
        <v>81879</v>
      </c>
      <c r="D27" s="25">
        <f>'Template Copy'!$B$12/C27</f>
        <v>0.5360104544510802</v>
      </c>
      <c r="F27" s="19">
        <v>39.22</v>
      </c>
      <c r="K27" s="5"/>
    </row>
    <row r="28" spans="1:11" x14ac:dyDescent="0.35">
      <c r="A28" s="9"/>
      <c r="B28" s="12">
        <v>6</v>
      </c>
      <c r="C28" s="24">
        <v>84089</v>
      </c>
      <c r="D28" s="25">
        <f>'Template Copy'!$B$12/C28</f>
        <v>0.52192320041860407</v>
      </c>
      <c r="F28" s="19">
        <v>40.28</v>
      </c>
      <c r="K28" s="5"/>
    </row>
    <row r="29" spans="1:11" x14ac:dyDescent="0.35">
      <c r="A29" s="9"/>
      <c r="B29" s="12">
        <v>7</v>
      </c>
      <c r="C29" s="24">
        <v>86359</v>
      </c>
      <c r="D29" s="25">
        <f>'Template Copy'!$B$12/C29</f>
        <v>0.50820412464248077</v>
      </c>
      <c r="F29" s="19">
        <v>41.36</v>
      </c>
      <c r="K29" s="5"/>
    </row>
    <row r="30" spans="1:11" x14ac:dyDescent="0.35">
      <c r="A30" s="9"/>
      <c r="B30" s="12">
        <v>8</v>
      </c>
      <c r="C30" s="24">
        <v>88692</v>
      </c>
      <c r="D30" s="25">
        <f>'Template Copy'!$B$12/C30</f>
        <v>0.4948360618770577</v>
      </c>
      <c r="F30" s="19">
        <v>42.48</v>
      </c>
      <c r="K30" s="5"/>
    </row>
    <row r="31" spans="1:11" x14ac:dyDescent="0.35">
      <c r="A31" s="9"/>
      <c r="B31" s="12">
        <v>9</v>
      </c>
      <c r="C31" s="24">
        <v>91088</v>
      </c>
      <c r="D31" s="25">
        <f>'Template Copy'!$B$12/C31</f>
        <v>0.48181977867556647</v>
      </c>
      <c r="F31" s="19">
        <v>43.629999999999995</v>
      </c>
      <c r="K31" s="5"/>
    </row>
    <row r="32" spans="1:11" x14ac:dyDescent="0.35">
      <c r="A32" s="9"/>
      <c r="B32" s="12">
        <v>10</v>
      </c>
      <c r="C32" s="24">
        <v>93545</v>
      </c>
      <c r="D32" s="25">
        <f>'Template Copy'!$B$12/C32</f>
        <v>0.46916457320006416</v>
      </c>
      <c r="F32" s="19">
        <v>44.809999999999995</v>
      </c>
      <c r="K32" s="5"/>
    </row>
    <row r="33" spans="1:11" x14ac:dyDescent="0.35">
      <c r="A33" s="9"/>
      <c r="B33" s="12">
        <v>11</v>
      </c>
      <c r="C33" s="24">
        <v>96073</v>
      </c>
      <c r="D33" s="25">
        <f>'Template Copy'!$B$12/C33</f>
        <v>0.4568192936621111</v>
      </c>
      <c r="F33" s="19">
        <v>46.019999999999996</v>
      </c>
      <c r="K33" s="5"/>
    </row>
    <row r="34" spans="1:11" x14ac:dyDescent="0.35">
      <c r="A34" s="9"/>
      <c r="B34" s="12">
        <v>12</v>
      </c>
      <c r="C34" s="24">
        <v>98667</v>
      </c>
      <c r="D34" s="25">
        <f>'Template Copy'!$B$12/C34</f>
        <v>0.44480930807666191</v>
      </c>
      <c r="F34" s="19">
        <v>47.26</v>
      </c>
      <c r="K34" s="5"/>
    </row>
    <row r="35" spans="1:11" x14ac:dyDescent="0.35">
      <c r="A35" s="9"/>
      <c r="B35" s="12">
        <v>13</v>
      </c>
      <c r="C35" s="24">
        <v>101330</v>
      </c>
      <c r="D35" s="25">
        <f>'Template Copy'!$B$12/C35</f>
        <v>0.43311951051021413</v>
      </c>
      <c r="F35" s="19">
        <v>48.53</v>
      </c>
      <c r="K35" s="5"/>
    </row>
    <row r="36" spans="1:11" x14ac:dyDescent="0.35">
      <c r="A36" s="9"/>
      <c r="B36" s="12">
        <v>14</v>
      </c>
      <c r="C36" s="24">
        <v>104065</v>
      </c>
      <c r="D36" s="25">
        <f>'Template Copy'!$B$12/C36</f>
        <v>0.42173641474078699</v>
      </c>
      <c r="F36" s="19">
        <v>49.839999999999996</v>
      </c>
      <c r="K36" s="5"/>
    </row>
    <row r="37" spans="1:11" x14ac:dyDescent="0.35">
      <c r="A37" s="9"/>
      <c r="B37" s="12">
        <v>15</v>
      </c>
      <c r="C37" s="24">
        <v>106876</v>
      </c>
      <c r="D37" s="25">
        <f>'Template Copy'!$B$12/C37</f>
        <v>0.41064411093229536</v>
      </c>
      <c r="F37" s="19">
        <v>51.19</v>
      </c>
      <c r="K37" s="5"/>
    </row>
    <row r="38" spans="1:11" x14ac:dyDescent="0.35">
      <c r="A38" s="9"/>
      <c r="B38" s="12">
        <v>16</v>
      </c>
      <c r="C38" s="24">
        <v>109762</v>
      </c>
      <c r="D38" s="25">
        <f>'Template Copy'!$B$12/C38</f>
        <v>0.39984694156447587</v>
      </c>
      <c r="F38" s="19">
        <v>52.57</v>
      </c>
      <c r="K38" s="5"/>
    </row>
    <row r="39" spans="1:11" x14ac:dyDescent="0.35">
      <c r="A39" s="9"/>
      <c r="B39" s="12">
        <v>17</v>
      </c>
      <c r="C39" s="24">
        <v>112725</v>
      </c>
      <c r="D39" s="25">
        <f>'Template Copy'!$B$12/C39</f>
        <v>0.38933688179197162</v>
      </c>
      <c r="F39" s="19">
        <v>53.989999999999995</v>
      </c>
      <c r="K39" s="5"/>
    </row>
    <row r="40" spans="1:11" x14ac:dyDescent="0.35">
      <c r="A40" s="9"/>
      <c r="B40" s="12">
        <v>18</v>
      </c>
      <c r="C40" s="24">
        <v>115768</v>
      </c>
      <c r="D40" s="25">
        <f>'Template Copy'!$B$12/C40</f>
        <v>0.37910303365351394</v>
      </c>
      <c r="F40" s="19">
        <v>55.449999999999996</v>
      </c>
      <c r="K40" s="5"/>
    </row>
    <row r="41" spans="1:11" x14ac:dyDescent="0.35">
      <c r="A41" s="9"/>
      <c r="B41" s="9"/>
      <c r="C41" s="24"/>
      <c r="D41" s="25"/>
      <c r="F41" s="19"/>
    </row>
    <row r="42" spans="1:11" x14ac:dyDescent="0.35">
      <c r="A42" s="9" t="s">
        <v>33</v>
      </c>
      <c r="B42" s="12">
        <v>1</v>
      </c>
      <c r="C42" s="24">
        <v>98667</v>
      </c>
      <c r="D42" s="25">
        <f>'Template Copy'!$B$12/C42</f>
        <v>0.44480930807666191</v>
      </c>
      <c r="F42" s="19">
        <v>47.26</v>
      </c>
      <c r="K42" s="5"/>
    </row>
    <row r="43" spans="1:11" x14ac:dyDescent="0.35">
      <c r="A43" s="9"/>
      <c r="B43" s="12">
        <v>2</v>
      </c>
      <c r="C43" s="24">
        <v>101330</v>
      </c>
      <c r="D43" s="25">
        <f>'Template Copy'!$B$12/C43</f>
        <v>0.43311951051021413</v>
      </c>
      <c r="F43" s="19">
        <v>48.53</v>
      </c>
      <c r="K43" s="5"/>
    </row>
    <row r="44" spans="1:11" x14ac:dyDescent="0.35">
      <c r="B44" s="12">
        <v>3</v>
      </c>
      <c r="C44" s="24">
        <v>104065</v>
      </c>
      <c r="D44" s="25">
        <f>'Template Copy'!$B$12/C44</f>
        <v>0.42173641474078699</v>
      </c>
      <c r="F44" s="19">
        <v>49.839999999999996</v>
      </c>
      <c r="K44" s="5"/>
    </row>
    <row r="45" spans="1:11" x14ac:dyDescent="0.35">
      <c r="B45" s="12">
        <v>4</v>
      </c>
      <c r="C45" s="24">
        <v>106876</v>
      </c>
      <c r="D45" s="25">
        <f>'Template Copy'!$B$12/C45</f>
        <v>0.41064411093229536</v>
      </c>
      <c r="F45" s="19">
        <v>51.19</v>
      </c>
      <c r="K45" s="5"/>
    </row>
    <row r="46" spans="1:11" x14ac:dyDescent="0.35">
      <c r="B46" s="12">
        <v>5</v>
      </c>
      <c r="C46" s="24">
        <v>109762</v>
      </c>
      <c r="D46" s="25">
        <f>'Template Copy'!$B$12/C46</f>
        <v>0.39984694156447587</v>
      </c>
      <c r="F46" s="19">
        <v>52.57</v>
      </c>
      <c r="K46" s="5"/>
    </row>
    <row r="47" spans="1:11" x14ac:dyDescent="0.35">
      <c r="B47" s="12">
        <v>6</v>
      </c>
      <c r="C47" s="24">
        <v>112725</v>
      </c>
      <c r="D47" s="25">
        <f>'Template Copy'!$B$12/C47</f>
        <v>0.38933688179197162</v>
      </c>
      <c r="F47" s="19">
        <v>53.989999999999995</v>
      </c>
      <c r="K47" s="5"/>
    </row>
    <row r="48" spans="1:11" x14ac:dyDescent="0.35">
      <c r="B48" s="12">
        <v>7</v>
      </c>
      <c r="C48" s="24">
        <v>115768</v>
      </c>
      <c r="D48" s="25">
        <f>'Template Copy'!$B$12/C48</f>
        <v>0.37910303365351394</v>
      </c>
      <c r="F48" s="19">
        <v>55.449999999999996</v>
      </c>
      <c r="K48" s="5"/>
    </row>
    <row r="49" spans="1:11" x14ac:dyDescent="0.35">
      <c r="B49" s="12">
        <v>8</v>
      </c>
      <c r="C49" s="24">
        <v>118893</v>
      </c>
      <c r="D49" s="25">
        <f>'Template Copy'!$B$12/C49</f>
        <v>0.36913863726207596</v>
      </c>
      <c r="F49" s="19">
        <v>56.949999999999996</v>
      </c>
      <c r="K49" s="5"/>
    </row>
    <row r="50" spans="1:11" x14ac:dyDescent="0.35">
      <c r="B50" s="12">
        <v>9</v>
      </c>
      <c r="C50" s="24">
        <v>122105</v>
      </c>
      <c r="D50" s="25">
        <f>'Template Copy'!$B$12/C50</f>
        <v>0.35942836083698454</v>
      </c>
      <c r="F50" s="19">
        <v>58.48</v>
      </c>
      <c r="K50" s="5"/>
    </row>
    <row r="51" spans="1:11" x14ac:dyDescent="0.35">
      <c r="B51" s="12">
        <v>10</v>
      </c>
      <c r="C51" s="24">
        <v>125402</v>
      </c>
      <c r="D51" s="25">
        <f>'Template Copy'!$B$12/C51</f>
        <v>0.34997846924291481</v>
      </c>
      <c r="F51" s="19">
        <v>60.059999999999995</v>
      </c>
      <c r="K51" s="5"/>
    </row>
    <row r="52" spans="1:11" x14ac:dyDescent="0.35">
      <c r="B52" s="12">
        <v>11</v>
      </c>
      <c r="C52" s="24">
        <v>128788</v>
      </c>
      <c r="D52" s="25">
        <f>'Template Copy'!$B$12/C52</f>
        <v>0.3407770910333261</v>
      </c>
      <c r="F52" s="19">
        <v>61.69</v>
      </c>
      <c r="K52" s="5"/>
    </row>
    <row r="53" spans="1:11" x14ac:dyDescent="0.35">
      <c r="B53" s="12">
        <v>12</v>
      </c>
      <c r="C53" s="24">
        <v>132265</v>
      </c>
      <c r="D53" s="25">
        <f>'Template Copy'!$B$12/C53</f>
        <v>0.33181869731221414</v>
      </c>
      <c r="F53" s="19">
        <v>63.35</v>
      </c>
      <c r="K53" s="5"/>
    </row>
    <row r="54" spans="1:11" x14ac:dyDescent="0.35">
      <c r="B54" s="12">
        <v>13</v>
      </c>
      <c r="C54" s="24">
        <v>135835</v>
      </c>
      <c r="D54" s="25">
        <f>'Template Copy'!$B$12/C54</f>
        <v>0.32309787609967977</v>
      </c>
      <c r="F54" s="19">
        <v>65.06</v>
      </c>
      <c r="K54" s="5"/>
    </row>
    <row r="55" spans="1:11" x14ac:dyDescent="0.35">
      <c r="B55" s="12">
        <v>14</v>
      </c>
      <c r="C55" s="24">
        <v>139502</v>
      </c>
      <c r="D55" s="25">
        <f>'Template Copy'!$B$12/C55</f>
        <v>0.31460480853321099</v>
      </c>
      <c r="F55" s="19">
        <v>66.820000000000007</v>
      </c>
      <c r="K55" s="5"/>
    </row>
    <row r="56" spans="1:11" x14ac:dyDescent="0.35">
      <c r="B56" s="12">
        <v>15</v>
      </c>
      <c r="C56" s="24">
        <v>143267</v>
      </c>
      <c r="D56" s="25">
        <f>'Template Copy'!$B$12/C56</f>
        <v>0.30633711880614517</v>
      </c>
      <c r="F56" s="19">
        <v>68.62</v>
      </c>
      <c r="K56" s="5"/>
    </row>
    <row r="57" spans="1:11" x14ac:dyDescent="0.35">
      <c r="B57" s="12">
        <v>16</v>
      </c>
      <c r="C57" s="24">
        <v>147136</v>
      </c>
      <c r="D57" s="25">
        <f>'Template Copy'!$B$12/C57</f>
        <v>0.29828186167899085</v>
      </c>
      <c r="F57" s="19">
        <v>70.47</v>
      </c>
      <c r="K57" s="5"/>
    </row>
    <row r="58" spans="1:11" x14ac:dyDescent="0.35">
      <c r="B58" s="12">
        <v>17</v>
      </c>
      <c r="C58" s="24">
        <v>151109</v>
      </c>
      <c r="D58" s="25">
        <f>'Template Copy'!$B$12/C58</f>
        <v>0.29043935172623736</v>
      </c>
      <c r="F58" s="19">
        <v>72.38000000000001</v>
      </c>
      <c r="K58" s="5"/>
    </row>
    <row r="59" spans="1:11" x14ac:dyDescent="0.35">
      <c r="B59" s="12">
        <v>18</v>
      </c>
      <c r="C59" s="24">
        <v>155190</v>
      </c>
      <c r="D59" s="25">
        <f>'Template Copy'!$B$12/C59</f>
        <v>0.28280172691539401</v>
      </c>
      <c r="F59" s="19">
        <v>74.33</v>
      </c>
      <c r="K59" s="5"/>
    </row>
    <row r="60" spans="1:11" x14ac:dyDescent="0.35">
      <c r="B60" s="12">
        <v>19</v>
      </c>
      <c r="C60" s="24">
        <v>159380</v>
      </c>
      <c r="D60" s="25">
        <f>'Template Copy'!$B$12/C60</f>
        <v>0.27536704730831973</v>
      </c>
      <c r="F60" s="19">
        <v>76.34</v>
      </c>
      <c r="K60" s="5"/>
    </row>
    <row r="61" spans="1:11" x14ac:dyDescent="0.35">
      <c r="D61" s="3"/>
    </row>
    <row r="62" spans="1:11" x14ac:dyDescent="0.35">
      <c r="A62" t="s">
        <v>208</v>
      </c>
      <c r="D62" s="3"/>
    </row>
    <row r="63" spans="1:11" x14ac:dyDescent="0.35">
      <c r="A63" t="str">
        <f>'Template Copy'!$A$40</f>
        <v>Updated 5/29/2024</v>
      </c>
    </row>
    <row r="65" spans="1:1" x14ac:dyDescent="0.35">
      <c r="A65" s="41" t="s">
        <v>229</v>
      </c>
    </row>
  </sheetData>
  <hyperlinks>
    <hyperlink ref="A65" location="Intro!A1" display="Back to Intro" xr:uid="{A956C3A9-E765-46F9-9315-0BAAFD646C22}"/>
  </hyperlinks>
  <pageMargins left="0.75" right="0.75" top="1" bottom="1" header="0.5" footer="0.5"/>
  <pageSetup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86D4F0FE43D6408F7D5711F6A70942" ma:contentTypeVersion="8" ma:contentTypeDescription="Create a new document." ma:contentTypeScope="" ma:versionID="e4a91444bb436e39cdac9023c91baba1">
  <xsd:schema xmlns:xsd="http://www.w3.org/2001/XMLSchema" xmlns:xs="http://www.w3.org/2001/XMLSchema" xmlns:p="http://schemas.microsoft.com/office/2006/metadata/properties" xmlns:ns1="http://schemas.microsoft.com/sharepoint/v3" xmlns:ns2="16f3a863-8509-4cf6-bec7-c7f1811fa28d" xmlns:ns3="http://schemas.microsoft.com/sharepoint/v4" targetNamespace="http://schemas.microsoft.com/office/2006/metadata/properties" ma:root="true" ma:fieldsID="cb5fa9736380229d80cfd200881bdbf6" ns1:_="" ns2:_="" ns3:_="">
    <xsd:import namespace="http://schemas.microsoft.com/sharepoint/v3"/>
    <xsd:import namespace="16f3a863-8509-4cf6-bec7-c7f1811fa28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Subcategory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0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1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2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3" nillable="true" ma:displayName="E-Mail From" ma:hidden="true" ma:internalName="EmailFrom">
      <xsd:simpleType>
        <xsd:restriction base="dms:Text"/>
      </xsd:simpleType>
    </xsd:element>
    <xsd:element name="EmailSubject" ma:index="14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3a863-8509-4cf6-bec7-c7f1811fa28d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Correspondence"/>
          <xsd:enumeration value="Guidelines"/>
          <xsd:enumeration value="Labor Relations"/>
          <xsd:enumeration value="Reports"/>
          <xsd:enumeration value="Templates"/>
          <xsd:enumeration value="Toolkits"/>
          <xsd:enumeration value="User Guide for APForum"/>
          <xsd:enumeration value="2018-19 Academic Salary Scales"/>
          <xsd:enumeration value="Salary Datasets"/>
        </xsd:restriction>
      </xsd:simpleType>
    </xsd:element>
    <xsd:element name="Subcategory" ma:index="9" nillable="true" ma:displayName="Subcategory" ma:format="Dropdown" ma:internalName="Subcategory">
      <xsd:simpleType>
        <xsd:restriction base="dms:Choice">
          <xsd:enumeration value="FLSA Toolkit"/>
          <xsd:enumeration value="Unit 18 2017-18 Salary Increase Toolkit"/>
          <xsd:enumeration value="Correspondence FY 2016-17"/>
          <xsd:enumeration value="Correspondence FY 2017-18"/>
          <xsd:enumeration value="Correspondence FY 2018-19"/>
          <xsd:enumeration value="APForum Cheat Sheet Series"/>
          <xsd:enumeration value="Unit 18 2018-19 Salary Increase Toolkit"/>
          <xsd:enumeration value="ICL Form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5" nillable="true" ma:displayName="E-Mail Headers" ma:hidden="true" ma:internalName="EmailHeader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Category xmlns="16f3a863-8509-4cf6-bec7-c7f1811fa28d">2018-19 Academic Salary Scales</Category>
    <EmailSender xmlns="http://schemas.microsoft.com/sharepoint/v3" xsi:nil="true"/>
    <EmailFrom xmlns="http://schemas.microsoft.com/sharepoint/v3" xsi:nil="true"/>
    <EmailSubject xmlns="http://schemas.microsoft.com/sharepoint/v3" xsi:nil="true"/>
    <Subcategory xmlns="16f3a863-8509-4cf6-bec7-c7f1811fa28d" xsi:nil="true"/>
    <EmailCc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FB9C13D-9E63-4E61-8A09-D16FE1F608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6f3a863-8509-4cf6-bec7-c7f1811fa28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A55CF8-6BEB-4F6F-BA52-B5877FB192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077E0C-C17D-48EB-8A32-E6D794DE1467}">
  <ds:schemaRefs>
    <ds:schemaRef ds:uri="http://schemas.microsoft.com/office/2006/metadata/properties"/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16f3a863-8509-4cf6-bec7-c7f1811fa28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Intro</vt:lpstr>
      <vt:lpstr>T13A Prof Research FY</vt:lpstr>
      <vt:lpstr>T13B Prof Research FY</vt:lpstr>
      <vt:lpstr>T14A Prof Research BEE FY</vt:lpstr>
      <vt:lpstr>T14B Prof Research BEE FY</vt:lpstr>
      <vt:lpstr>T23 Postdocs EFF 10-1-2023</vt:lpstr>
      <vt:lpstr>T24A Specialist FY</vt:lpstr>
      <vt:lpstr>T24B Specialist FY</vt:lpstr>
      <vt:lpstr>T26A Librarian Non-Rep</vt:lpstr>
      <vt:lpstr>T26B Librarian Represented</vt:lpstr>
      <vt:lpstr>T28 Coop Extension Advisor FY</vt:lpstr>
      <vt:lpstr>T29 Specialist Coop Ext FY</vt:lpstr>
      <vt:lpstr>T30A Coord. of Public Programs</vt:lpstr>
      <vt:lpstr>T30B Coord. of Public Programs</vt:lpstr>
      <vt:lpstr>T34 Academic Admin I FY</vt:lpstr>
      <vt:lpstr>T34 Academic Admin II FY</vt:lpstr>
      <vt:lpstr>T34 Academic Adm III FY</vt:lpstr>
      <vt:lpstr>T34 Academic Admin  IV FY</vt:lpstr>
      <vt:lpstr>T34 Academic Admin V FY</vt:lpstr>
      <vt:lpstr>T34 Academic Admin VI FY</vt:lpstr>
      <vt:lpstr>T34 Academic Admin VII FY</vt:lpstr>
      <vt:lpstr>T36 Academic Coordinator I FY</vt:lpstr>
      <vt:lpstr>T36 Academic Coordinator II FY</vt:lpstr>
      <vt:lpstr>T36 Academic Coordinator III FY</vt:lpstr>
      <vt:lpstr>T37A Project Scientist FY</vt:lpstr>
      <vt:lpstr>T37B Project Scientist FY</vt:lpstr>
      <vt:lpstr>T38A Project Scientist BEE FY</vt:lpstr>
      <vt:lpstr>T38B Project Scientist BEE FY</vt:lpstr>
      <vt:lpstr>Template Copy</vt:lpstr>
    </vt:vector>
  </TitlesOfParts>
  <Company>UCSF Academic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Hardcastle</dc:creator>
  <cp:lastModifiedBy>Kaylin Jue</cp:lastModifiedBy>
  <cp:lastPrinted>2018-01-18T20:58:39Z</cp:lastPrinted>
  <dcterms:created xsi:type="dcterms:W3CDTF">2016-08-17T20:37:21Z</dcterms:created>
  <dcterms:modified xsi:type="dcterms:W3CDTF">2024-05-21T15:54:55Z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0x010100FD86D4F0FE43D6408F7D5711F6A70942</vt:lpwstr>
  </property>
</Properties>
</file>